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activeTab="0"/>
  </bookViews>
  <sheets>
    <sheet name="srednja škola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N29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<sst xmlns="http://schemas.openxmlformats.org/spreadsheetml/2006/main" count="258" uniqueCount="179">
  <si>
    <t>E21</t>
  </si>
  <si>
    <t xml:space="preserve">Glavni program </t>
  </si>
  <si>
    <t xml:space="preserve">Program </t>
  </si>
  <si>
    <t xml:space="preserve">Aktivnost </t>
  </si>
  <si>
    <t>ostali nespomenuti rashodi poslovanja</t>
  </si>
  <si>
    <t>Program</t>
  </si>
  <si>
    <t>Javne potrebe u školstvu</t>
  </si>
  <si>
    <t>SREDNJE ŠKOLSKO OBRAZOVANJE</t>
  </si>
  <si>
    <t>Aktivnost</t>
  </si>
  <si>
    <t>Troškovi zaposlenika</t>
  </si>
  <si>
    <t>Minist. znanosti obrazovanja i sporta</t>
  </si>
  <si>
    <t>SVEUKUPNO</t>
  </si>
  <si>
    <t>plaće</t>
  </si>
  <si>
    <t>ostali rashodi za zaposlene</t>
  </si>
  <si>
    <t>doprinosi na plaće</t>
  </si>
  <si>
    <t>A220101</t>
  </si>
  <si>
    <t xml:space="preserve">Istarska županija - rashodi po stvarnom trošku </t>
  </si>
  <si>
    <t>funkcija 09210</t>
  </si>
  <si>
    <t>Redovna djelatnost srednjih škola</t>
  </si>
  <si>
    <t xml:space="preserve">Materijalni rashodi SŠ po stvarnom trošku </t>
  </si>
  <si>
    <t>Materijalni rashodi SŠ po kriterijima</t>
  </si>
  <si>
    <t>Istarska županija - decentralizirana sredstva</t>
  </si>
  <si>
    <t>01</t>
  </si>
  <si>
    <t>02</t>
  </si>
  <si>
    <t>naknade troškova zaposlenima</t>
  </si>
  <si>
    <t>rashodi za materijal i energiju</t>
  </si>
  <si>
    <t>rashodi za usluge</t>
  </si>
  <si>
    <t>financijski rashodi</t>
  </si>
  <si>
    <t>03</t>
  </si>
  <si>
    <t>Programi obrazovanja iznad standarda</t>
  </si>
  <si>
    <t>Vlastiti prihodi škole</t>
  </si>
  <si>
    <t>Opremanje u srednjim školama</t>
  </si>
  <si>
    <t>Predsjednik školskog odbora</t>
  </si>
  <si>
    <t>__________________________________</t>
  </si>
  <si>
    <t>Naknade troškova zaposlenima</t>
  </si>
  <si>
    <t>Rashodi za usluge</t>
  </si>
  <si>
    <t>K240602</t>
  </si>
  <si>
    <t>Postrojenja i oprema</t>
  </si>
  <si>
    <t>knjige</t>
  </si>
  <si>
    <t>Investicijsko održavanje SŠ - minimalni standard</t>
  </si>
  <si>
    <t>Redovna djelat. srednjih škola - min. standard</t>
  </si>
  <si>
    <t>Rashodi za zaposlene</t>
  </si>
  <si>
    <t xml:space="preserve">Materijalni rashodi </t>
  </si>
  <si>
    <t xml:space="preserve">Materijalni rashodi  </t>
  </si>
  <si>
    <t>materijalni rashodi</t>
  </si>
  <si>
    <t>rashodi za nabavu dugotrajne proizvedene imovine</t>
  </si>
  <si>
    <t>Program 2301</t>
  </si>
  <si>
    <t>Kapitalna ulaganja u SŠ - manještaj i oprema</t>
  </si>
  <si>
    <t>Opremanje biblioteke</t>
  </si>
  <si>
    <t>K240601</t>
  </si>
  <si>
    <t>PLAN 2021.</t>
  </si>
  <si>
    <t>Istarska županija</t>
  </si>
  <si>
    <t>Izvor 53082</t>
  </si>
  <si>
    <t>A230139</t>
  </si>
  <si>
    <t>Izvor 32400</t>
  </si>
  <si>
    <t>ostali nespomenuti troškovi poslovanja</t>
  </si>
  <si>
    <t>vlastiti prihodi</t>
  </si>
  <si>
    <t>Inv. održavanje - drugi prihodi</t>
  </si>
  <si>
    <t>prihodi za posebne mamjene za SŠ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</si>
  <si>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</si>
  <si>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</si>
  <si>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</si>
  <si>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</si>
  <si>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</si>
  <si>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</si>
  <si>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</si>
  <si>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</si>
  <si>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</si>
  <si>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23</t>
  </si>
  <si>
    <t>13</t>
  </si>
  <si>
    <t>14</t>
  </si>
  <si>
    <t>15</t>
  </si>
  <si>
    <t>16</t>
  </si>
  <si>
    <t>17</t>
  </si>
  <si>
    <t>18</t>
  </si>
  <si>
    <t>21</t>
  </si>
  <si>
    <t>22</t>
  </si>
  <si>
    <t>Izvor 48007</t>
  </si>
  <si>
    <t>A230184</t>
  </si>
  <si>
    <t>Izvor 11001</t>
  </si>
  <si>
    <t>Nenamjenski prihodi i primici</t>
  </si>
  <si>
    <t>Materijalni rashodi</t>
  </si>
  <si>
    <t>24</t>
  </si>
  <si>
    <t>25</t>
  </si>
  <si>
    <t>Zavičajna nastava</t>
  </si>
  <si>
    <t>funkcija 0950</t>
  </si>
  <si>
    <t>A230115</t>
  </si>
  <si>
    <t>Izvor 55629</t>
  </si>
  <si>
    <t>2201</t>
  </si>
  <si>
    <t>A220104</t>
  </si>
  <si>
    <t>A220102</t>
  </si>
  <si>
    <t>funkcija 0912</t>
  </si>
  <si>
    <t>funkcija 0921</t>
  </si>
  <si>
    <t>A240201</t>
  </si>
  <si>
    <t>izvor 32400</t>
  </si>
  <si>
    <t>troškovi sudskih postupaka</t>
  </si>
  <si>
    <t>zatezne kamate</t>
  </si>
  <si>
    <t>stručno usavršavanje zaposlenika</t>
  </si>
  <si>
    <t>uredski materijal i ostali materijalni rashodi</t>
  </si>
  <si>
    <t>26</t>
  </si>
  <si>
    <t>plaće za redovan rad</t>
  </si>
  <si>
    <t>ostali rashodi zaposlenih</t>
  </si>
  <si>
    <t>doprinos za obvezno zdravstveno osiguranje</t>
  </si>
  <si>
    <t>doprinos za obvezno zdr. Osig. U slučaju nezapos.</t>
  </si>
  <si>
    <t>naknade za prijevoz za rad i na terenu i odv. Život</t>
  </si>
  <si>
    <t>energija</t>
  </si>
  <si>
    <t>zakupnine i najamnine</t>
  </si>
  <si>
    <t>zdravstvene i vetrinarske usluge</t>
  </si>
  <si>
    <t>premije osiguranja</t>
  </si>
  <si>
    <t>službena putovanja</t>
  </si>
  <si>
    <t>stručno usavršavanje zaposlenih</t>
  </si>
  <si>
    <t>ostale naknade troškova zaposlenim</t>
  </si>
  <si>
    <t>uredski materijal i ostali mat. Rashodi</t>
  </si>
  <si>
    <t>mat. I dijelovi za tekuće i invest. Održavanje</t>
  </si>
  <si>
    <t>sitan inventar i autogume</t>
  </si>
  <si>
    <t>službena,radna i zaštitna odjeća i obuća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</si>
  <si>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</si>
  <si>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</si>
  <si>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</si>
  <si>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</si>
  <si>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</si>
  <si>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</si>
  <si>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reprezentacija</t>
  </si>
  <si>
    <t>članarine i norme</t>
  </si>
  <si>
    <t>pristojbe i naknade</t>
  </si>
  <si>
    <t>bankarske usluge i usluge platnog prometa</t>
  </si>
  <si>
    <t>usluge tekućeg investicijskog održavanja</t>
  </si>
  <si>
    <t>INDEX 1</t>
  </si>
  <si>
    <t>INDEX 2</t>
  </si>
  <si>
    <t>IZVRŠENJE 2022.</t>
  </si>
  <si>
    <t>Financijski rashodi</t>
  </si>
  <si>
    <t>Ostali programi i projekti</t>
  </si>
  <si>
    <t>A230101</t>
  </si>
  <si>
    <t>izvor</t>
  </si>
  <si>
    <t>Materijalni troškovi iznad standarda</t>
  </si>
  <si>
    <t>Energija</t>
  </si>
  <si>
    <t>Decentralizirana sredstva prethodne godine-škole</t>
  </si>
  <si>
    <t>Naknada za prijevoz za rad na terenu i odvojeni</t>
  </si>
  <si>
    <t>Županijka natjecanja</t>
  </si>
  <si>
    <t>Izvor</t>
  </si>
  <si>
    <t>Plaće redovan rad</t>
  </si>
  <si>
    <t>Doprinos za obvezno zdravstveno osiguranje</t>
  </si>
  <si>
    <t>Naknada za rad, reprezentacija</t>
  </si>
  <si>
    <t>Tekući preijenosi</t>
  </si>
  <si>
    <t>Tekući prijenosi između proračunskih korisnika istog</t>
  </si>
  <si>
    <t>zdravstvene i veterinarske usluge</t>
  </si>
  <si>
    <t>upravne i administrativne pristojbe</t>
  </si>
  <si>
    <t>rashodi za nabavku knjiga</t>
  </si>
  <si>
    <t>knjige u knjižnici</t>
  </si>
  <si>
    <t>prijevozne usluge</t>
  </si>
  <si>
    <t>premije osiguranje</t>
  </si>
  <si>
    <t>ostali rashodi poslovanja</t>
  </si>
  <si>
    <t>IZVJEŠTAJ O IZVRŠENJU FINANCIJSKOG PLANA ZA 2023. PO PROGRAMSKOJ I EKONOMSKOJ KLASIFIKACIJI TE PO IZVORIMA FINANCIRANJA</t>
  </si>
  <si>
    <t>IZVO. PLAN 2023.</t>
  </si>
  <si>
    <t>TEK. PLAN 2023.</t>
  </si>
  <si>
    <t>IZVRŠENJE 2023.</t>
  </si>
  <si>
    <t>A230147</t>
  </si>
  <si>
    <t>Volontarijat</t>
  </si>
  <si>
    <t>Hrvatski zavod za zapošljavanje za pror. Korisnike</t>
  </si>
  <si>
    <t>A230199</t>
  </si>
  <si>
    <t>Skolska shema</t>
  </si>
  <si>
    <t>Ministarstvi poljoprivrede za proračunske korisnike</t>
  </si>
  <si>
    <t>Program 2302</t>
  </si>
  <si>
    <t>A230209</t>
  </si>
  <si>
    <t>Menstrualne i higijenske potrepštine</t>
  </si>
  <si>
    <t>Ministarstvo rada,mirovinskog sustava, obitelji i soc.</t>
  </si>
  <si>
    <t>ostali rashodi</t>
  </si>
  <si>
    <t>intelektualne usluge</t>
  </si>
  <si>
    <t>usluge tekućeg i investocojskog održavanja</t>
  </si>
  <si>
    <t>doprinos za zdravstveno osiguranje</t>
  </si>
  <si>
    <t>naknade za prijevoz, za rad na terenu i odvojeni život</t>
  </si>
  <si>
    <t>usluge telefona pošte i prijevoza</t>
  </si>
  <si>
    <t>rashodi za nabavu nefinancijske imovine</t>
  </si>
  <si>
    <t>uredska oprema i namještaj</t>
  </si>
  <si>
    <t>tekuće donacije u naravi</t>
  </si>
  <si>
    <t>ostali nespomenuti rashodi poslovanje</t>
  </si>
  <si>
    <t>zsluge telefona pošte i prijevoza</t>
  </si>
  <si>
    <t>naknade za rad predstavničkih i izvršnih tijerla</t>
  </si>
  <si>
    <t>Maturalne zabave,izleti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</si>
</sst>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  <numFmt numFmtId="167" formatCode="0.0"/>
    <numFmt numFmtId="168" formatCode="#,##0.0"/>
    <numFmt numFmtId="169" formatCode="[$-41A]d\.\ mmmm\ yyyy\."/>
  </numFmts>
  <fonts count="58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3" fillId="43" borderId="0" applyNumberFormat="0" applyBorder="0" applyAlignment="0" applyProtection="0"/>
    <xf numFmtId="0" fontId="5" fillId="34" borderId="0" applyNumberFormat="0" applyBorder="0" applyAlignment="0" applyProtection="0"/>
    <xf numFmtId="0" fontId="1" fillId="42" borderId="1" applyNumberFormat="0" applyFont="0" applyAlignment="0" applyProtection="0"/>
    <xf numFmtId="0" fontId="6" fillId="44" borderId="2" applyNumberFormat="0" applyAlignment="0" applyProtection="0"/>
    <xf numFmtId="0" fontId="7" fillId="35" borderId="3" applyNumberFormat="0" applyAlignment="0" applyProtection="0"/>
    <xf numFmtId="0" fontId="10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3" borderId="2" applyNumberFormat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17" fillId="44" borderId="7" applyNumberFormat="0" applyAlignment="0" applyProtection="0"/>
    <xf numFmtId="0" fontId="45" fillId="55" borderId="8" applyNumberFormat="0" applyAlignment="0" applyProtection="0"/>
    <xf numFmtId="0" fontId="15" fillId="0" borderId="9" applyNumberFormat="0" applyFill="0" applyAlignment="0" applyProtection="0"/>
    <xf numFmtId="0" fontId="46" fillId="56" borderId="0" applyNumberFormat="0" applyBorder="0" applyAlignment="0" applyProtection="0"/>
    <xf numFmtId="0" fontId="24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5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58" borderId="14" applyNumberFormat="0" applyAlignment="0" applyProtection="0"/>
    <xf numFmtId="4" fontId="18" fillId="59" borderId="15" applyNumberFormat="0" applyProtection="0">
      <alignment vertical="center"/>
    </xf>
    <xf numFmtId="4" fontId="19" fillId="59" borderId="15" applyNumberFormat="0" applyProtection="0">
      <alignment vertical="center"/>
    </xf>
    <xf numFmtId="4" fontId="18" fillId="59" borderId="15" applyNumberFormat="0" applyProtection="0">
      <alignment horizontal="left" vertical="center" indent="1"/>
    </xf>
    <xf numFmtId="0" fontId="18" fillId="59" borderId="15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0" fillId="7" borderId="15" applyNumberFormat="0" applyProtection="0">
      <alignment horizontal="right" vertical="center"/>
    </xf>
    <xf numFmtId="4" fontId="0" fillId="3" borderId="15" applyNumberFormat="0" applyProtection="0">
      <alignment horizontal="right" vertical="center"/>
    </xf>
    <xf numFmtId="4" fontId="0" fillId="60" borderId="15" applyNumberFormat="0" applyProtection="0">
      <alignment horizontal="right" vertical="center"/>
    </xf>
    <xf numFmtId="4" fontId="0" fillId="61" borderId="15" applyNumberFormat="0" applyProtection="0">
      <alignment horizontal="right" vertical="center"/>
    </xf>
    <xf numFmtId="4" fontId="0" fillId="27" borderId="15" applyNumberFormat="0" applyProtection="0">
      <alignment horizontal="right" vertical="center"/>
    </xf>
    <xf numFmtId="4" fontId="0" fillId="62" borderId="15" applyNumberFormat="0" applyProtection="0">
      <alignment horizontal="right" vertical="center"/>
    </xf>
    <xf numFmtId="4" fontId="0" fillId="14" borderId="15" applyNumberFormat="0" applyProtection="0">
      <alignment horizontal="right" vertical="center"/>
    </xf>
    <xf numFmtId="4" fontId="0" fillId="63" borderId="15" applyNumberFormat="0" applyProtection="0">
      <alignment horizontal="right" vertical="center"/>
    </xf>
    <xf numFmtId="4" fontId="0" fillId="19" borderId="15" applyNumberFormat="0" applyProtection="0">
      <alignment horizontal="right" vertical="center"/>
    </xf>
    <xf numFmtId="4" fontId="18" fillId="64" borderId="16" applyNumberFormat="0" applyProtection="0">
      <alignment horizontal="left" vertical="center" indent="1"/>
    </xf>
    <xf numFmtId="4" fontId="0" fillId="65" borderId="0" applyNumberFormat="0" applyProtection="0">
      <alignment horizontal="left" vertical="center" indent="1"/>
    </xf>
    <xf numFmtId="4" fontId="20" fillId="13" borderId="0" applyNumberFormat="0" applyProtection="0">
      <alignment horizontal="left" vertical="center" indent="1"/>
    </xf>
    <xf numFmtId="4" fontId="0" fillId="2" borderId="15" applyNumberFormat="0" applyProtection="0">
      <alignment horizontal="right" vertical="center"/>
    </xf>
    <xf numFmtId="4" fontId="0" fillId="65" borderId="0" applyNumberFormat="0" applyProtection="0">
      <alignment horizontal="left" vertical="center" indent="1"/>
    </xf>
    <xf numFmtId="4" fontId="0" fillId="2" borderId="0" applyNumberFormat="0" applyProtection="0">
      <alignment horizontal="left" vertical="center" indent="1"/>
    </xf>
    <xf numFmtId="0" fontId="1" fillId="13" borderId="15" applyNumberFormat="0" applyProtection="0">
      <alignment horizontal="left" vertical="center" indent="1"/>
    </xf>
    <xf numFmtId="0" fontId="1" fillId="13" borderId="15" applyNumberFormat="0" applyProtection="0">
      <alignment horizontal="left" vertical="top" indent="1"/>
    </xf>
    <xf numFmtId="0" fontId="1" fillId="2" borderId="15" applyNumberFormat="0" applyProtection="0">
      <alignment horizontal="left" vertical="center" indent="1"/>
    </xf>
    <xf numFmtId="0" fontId="1" fillId="2" borderId="15" applyNumberFormat="0" applyProtection="0">
      <alignment horizontal="left" vertical="top" indent="1"/>
    </xf>
    <xf numFmtId="0" fontId="1" fillId="6" borderId="15" applyNumberFormat="0" applyProtection="0">
      <alignment horizontal="left" vertical="center" indent="1"/>
    </xf>
    <xf numFmtId="0" fontId="1" fillId="6" borderId="15" applyNumberFormat="0" applyProtection="0">
      <alignment horizontal="left" vertical="top" indent="1"/>
    </xf>
    <xf numFmtId="0" fontId="1" fillId="65" borderId="15" applyNumberFormat="0" applyProtection="0">
      <alignment horizontal="left" vertical="center" indent="1"/>
    </xf>
    <xf numFmtId="0" fontId="1" fillId="65" borderId="15" applyNumberFormat="0" applyProtection="0">
      <alignment horizontal="left" vertical="top" indent="1"/>
    </xf>
    <xf numFmtId="0" fontId="1" fillId="5" borderId="17" applyNumberFormat="0">
      <alignment/>
      <protection locked="0"/>
    </xf>
    <xf numFmtId="4" fontId="0" fillId="4" borderId="15" applyNumberFormat="0" applyProtection="0">
      <alignment vertical="center"/>
    </xf>
    <xf numFmtId="4" fontId="21" fillId="4" borderId="15" applyNumberFormat="0" applyProtection="0">
      <alignment vertical="center"/>
    </xf>
    <xf numFmtId="4" fontId="0" fillId="4" borderId="15" applyNumberFormat="0" applyProtection="0">
      <alignment horizontal="left" vertical="center" indent="1"/>
    </xf>
    <xf numFmtId="0" fontId="0" fillId="4" borderId="15" applyNumberFormat="0" applyProtection="0">
      <alignment horizontal="left" vertical="top" indent="1"/>
    </xf>
    <xf numFmtId="4" fontId="0" fillId="65" borderId="15" applyNumberFormat="0" applyProtection="0">
      <alignment horizontal="right" vertical="center"/>
    </xf>
    <xf numFmtId="4" fontId="21" fillId="65" borderId="15" applyNumberFormat="0" applyProtection="0">
      <alignment horizontal="right" vertical="center"/>
    </xf>
    <xf numFmtId="4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top" indent="1"/>
    </xf>
    <xf numFmtId="4" fontId="22" fillId="66" borderId="0" applyNumberFormat="0" applyProtection="0">
      <alignment horizontal="left" vertical="center" indent="1"/>
    </xf>
    <xf numFmtId="4" fontId="23" fillId="65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6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2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Fill="1" applyBorder="1" applyAlignment="1">
      <alignment/>
    </xf>
    <xf numFmtId="49" fontId="1" fillId="0" borderId="1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49" fontId="26" fillId="0" borderId="17" xfId="0" applyNumberFormat="1" applyFont="1" applyBorder="1" applyAlignment="1">
      <alignment/>
    </xf>
    <xf numFmtId="49" fontId="27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23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49" fontId="27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" fontId="18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27" fillId="0" borderId="28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68" fontId="0" fillId="0" borderId="27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31" fillId="0" borderId="17" xfId="0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Continuous"/>
    </xf>
    <xf numFmtId="0" fontId="33" fillId="0" borderId="17" xfId="0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right"/>
    </xf>
    <xf numFmtId="0" fontId="18" fillId="0" borderId="17" xfId="0" applyFont="1" applyBorder="1" applyAlignment="1">
      <alignment horizontal="right"/>
    </xf>
    <xf numFmtId="4" fontId="18" fillId="0" borderId="2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7" xfId="0" applyFont="1" applyBorder="1" applyAlignment="1">
      <alignment/>
    </xf>
    <xf numFmtId="0" fontId="31" fillId="0" borderId="17" xfId="0" applyFont="1" applyBorder="1" applyAlignment="1">
      <alignment horizontal="left"/>
    </xf>
    <xf numFmtId="0" fontId="3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44" fontId="0" fillId="0" borderId="0" xfId="0" applyNumberFormat="1" applyAlignment="1">
      <alignment/>
    </xf>
    <xf numFmtId="0" fontId="56" fillId="0" borderId="17" xfId="0" applyFont="1" applyFill="1" applyBorder="1" applyAlignment="1">
      <alignment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/>
    </xf>
    <xf numFmtId="49" fontId="56" fillId="0" borderId="17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2" fontId="56" fillId="0" borderId="17" xfId="0" applyNumberFormat="1" applyFont="1" applyBorder="1" applyAlignment="1">
      <alignment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Bilješka" xfId="76"/>
    <cellStyle name="Calculation" xfId="77"/>
    <cellStyle name="Check Cell" xfId="78"/>
    <cellStyle name="Dobro" xfId="79"/>
    <cellStyle name="Emphasis 1" xfId="80"/>
    <cellStyle name="Emphasis 2" xfId="81"/>
    <cellStyle name="Emphasis 3" xfId="82"/>
    <cellStyle name="Explanatory Text" xfId="83"/>
    <cellStyle name="Heading 1" xfId="84"/>
    <cellStyle name="Heading 2" xfId="85"/>
    <cellStyle name="Heading 3" xfId="86"/>
    <cellStyle name="Heading 4" xfId="87"/>
    <cellStyle name="Input" xfId="88"/>
    <cellStyle name="Isticanje1" xfId="89"/>
    <cellStyle name="Isticanje2" xfId="90"/>
    <cellStyle name="Isticanje3" xfId="91"/>
    <cellStyle name="Isticanje4" xfId="92"/>
    <cellStyle name="Isticanje5" xfId="93"/>
    <cellStyle name="Isticanje6" xfId="94"/>
    <cellStyle name="Izlaz" xfId="95"/>
    <cellStyle name="Izračun" xfId="96"/>
    <cellStyle name="Linked Cell" xfId="97"/>
    <cellStyle name="Loše" xfId="98"/>
    <cellStyle name="Naslov" xfId="99"/>
    <cellStyle name="Naslov 1" xfId="100"/>
    <cellStyle name="Naslov 2" xfId="101"/>
    <cellStyle name="Naslov 3" xfId="102"/>
    <cellStyle name="Naslov 4" xfId="103"/>
    <cellStyle name="Neutral" xfId="104"/>
    <cellStyle name="Neutralno" xfId="105"/>
    <cellStyle name="Obično 2" xfId="106"/>
    <cellStyle name="Obično 3" xfId="107"/>
    <cellStyle name="Percent" xfId="108"/>
    <cellStyle name="Povezana ćelija" xfId="109"/>
    <cellStyle name="Provjera ćelije" xfId="110"/>
    <cellStyle name="SAPBEXaggData" xfId="111"/>
    <cellStyle name="SAPBEXaggDataEmph" xfId="112"/>
    <cellStyle name="SAPBEXaggItem" xfId="113"/>
    <cellStyle name="SAPBEXaggItemX" xfId="114"/>
    <cellStyle name="SAPBEXchaText" xfId="115"/>
    <cellStyle name="SAPBEXexcBad7" xfId="116"/>
    <cellStyle name="SAPBEXexcBad8" xfId="117"/>
    <cellStyle name="SAPBEXexcBad9" xfId="118"/>
    <cellStyle name="SAPBEXexcCritical4" xfId="119"/>
    <cellStyle name="SAPBEXexcCritical5" xfId="120"/>
    <cellStyle name="SAPBEXexcCritical6" xfId="121"/>
    <cellStyle name="SAPBEXexcGood1" xfId="122"/>
    <cellStyle name="SAPBEXexcGood2" xfId="123"/>
    <cellStyle name="SAPBEXexcGood3" xfId="124"/>
    <cellStyle name="SAPBEXfilterDrill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1" xfId="133"/>
    <cellStyle name="SAPBEXHLevel1X" xfId="134"/>
    <cellStyle name="SAPBEXHLevel2" xfId="135"/>
    <cellStyle name="SAPBEXHLevel2X" xfId="136"/>
    <cellStyle name="SAPBEXHLevel3" xfId="137"/>
    <cellStyle name="SAPBEXHLevel3X" xfId="138"/>
    <cellStyle name="SAPBEXinputData" xfId="139"/>
    <cellStyle name="SAPBEXresData" xfId="140"/>
    <cellStyle name="SAPBEXresDataEmph" xfId="141"/>
    <cellStyle name="SAPBEXresItem" xfId="142"/>
    <cellStyle name="SAPBEXresItemX" xfId="143"/>
    <cellStyle name="SAPBEXstdData" xfId="144"/>
    <cellStyle name="SAPBEXstdDataEmph" xfId="145"/>
    <cellStyle name="SAPBEXstdItem" xfId="146"/>
    <cellStyle name="SAPBEXstdItemX" xfId="147"/>
    <cellStyle name="SAPBEXtitle" xfId="148"/>
    <cellStyle name="SAPBEXundefined" xfId="149"/>
    <cellStyle name="Sheet Title" xfId="150"/>
    <cellStyle name="Tekst objašnjenja" xfId="151"/>
    <cellStyle name="Tekst upozorenja" xfId="152"/>
    <cellStyle name="Total" xfId="153"/>
    <cellStyle name="Ukupni zbroj" xfId="154"/>
    <cellStyle name="Unos" xfId="155"/>
    <cellStyle name="Currency" xfId="156"/>
    <cellStyle name="Currency [0]" xfId="157"/>
    <cellStyle name="Comma" xfId="158"/>
    <cellStyle name="Comma [0]" xfId="159"/>
    <cellStyle name="Zarez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3"/>
  <sheetViews>
    <sheetView tabSelected="1" workbookViewId="0" topLeftCell="A154">
      <selection activeCell="E190" sqref="E190"/>
    </sheetView>
  </sheetViews>
  <sheetFormatPr defaultColWidth="9.140625" defaultRowHeight="12.75"/>
  <cols>
    <col min="1" max="1" width="15.57421875" style="0" customWidth="1"/>
    <col min="2" max="2" width="8.00390625" style="0" customWidth="1"/>
    <col min="3" max="3" width="5.28125" style="0" customWidth="1"/>
    <col min="4" max="4" width="7.00390625" style="0" customWidth="1"/>
    <col min="5" max="5" width="44.57421875" style="0" customWidth="1"/>
    <col min="6" max="6" width="15.00390625" style="2" customWidth="1"/>
    <col min="7" max="7" width="0.2890625" style="0" hidden="1" customWidth="1"/>
    <col min="8" max="9" width="9.140625" style="0" hidden="1" customWidth="1"/>
    <col min="10" max="10" width="0.2890625" style="0" hidden="1" customWidth="1"/>
    <col min="11" max="11" width="15.00390625" style="0" customWidth="1"/>
    <col min="12" max="12" width="14.00390625" style="0" customWidth="1"/>
    <col min="13" max="14" width="0.13671875" style="0" hidden="1" customWidth="1"/>
    <col min="15" max="15" width="4.8515625" style="0" hidden="1" customWidth="1"/>
    <col min="16" max="16" width="17.421875" style="0" customWidth="1"/>
    <col min="17" max="17" width="13.28125" style="0" customWidth="1"/>
  </cols>
  <sheetData>
    <row r="1" ht="12.75"/>
    <row r="2" spans="1:19" ht="15.75">
      <c r="A2" s="10"/>
      <c r="E2" s="62" t="s">
        <v>152</v>
      </c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ht="12.75">
      <c r="A3" s="4"/>
    </row>
    <row r="4" spans="1:18" ht="24.75" customHeight="1">
      <c r="A4" s="18"/>
      <c r="B4" s="18"/>
      <c r="C4" s="18"/>
      <c r="D4" s="19"/>
      <c r="E4" s="20"/>
      <c r="F4" s="50" t="s">
        <v>129</v>
      </c>
      <c r="G4" s="51"/>
      <c r="H4" s="51"/>
      <c r="I4" s="51"/>
      <c r="J4" s="52"/>
      <c r="K4" s="50" t="s">
        <v>153</v>
      </c>
      <c r="L4" s="66" t="s">
        <v>154</v>
      </c>
      <c r="M4" s="53" t="s">
        <v>50</v>
      </c>
      <c r="N4" s="51"/>
      <c r="O4" s="52"/>
      <c r="P4" s="67" t="s">
        <v>155</v>
      </c>
      <c r="Q4" s="18" t="s">
        <v>127</v>
      </c>
      <c r="R4" s="18" t="s">
        <v>128</v>
      </c>
    </row>
    <row r="5" spans="1:18" ht="12.75">
      <c r="A5" s="18" t="s">
        <v>1</v>
      </c>
      <c r="B5" s="21" t="s">
        <v>0</v>
      </c>
      <c r="C5" s="21"/>
      <c r="D5" s="21"/>
      <c r="E5" s="22" t="s">
        <v>7</v>
      </c>
      <c r="F5" s="23"/>
      <c r="G5" s="18"/>
      <c r="H5" s="18"/>
      <c r="I5" s="18"/>
      <c r="J5" s="18"/>
      <c r="K5" s="23"/>
      <c r="L5" s="23"/>
      <c r="M5" s="37"/>
      <c r="N5" s="18"/>
      <c r="O5" s="18"/>
      <c r="P5" s="18"/>
      <c r="Q5" s="18"/>
      <c r="R5" s="18"/>
    </row>
    <row r="6" spans="1:18" ht="12.75">
      <c r="A6" s="18" t="s">
        <v>17</v>
      </c>
      <c r="B6" s="21"/>
      <c r="C6" s="21"/>
      <c r="D6" s="21"/>
      <c r="E6" s="21"/>
      <c r="F6" s="23"/>
      <c r="G6" s="18"/>
      <c r="H6" s="18"/>
      <c r="I6" s="18"/>
      <c r="J6" s="18"/>
      <c r="K6" s="23"/>
      <c r="L6" s="23"/>
      <c r="M6" s="37"/>
      <c r="N6" s="18"/>
      <c r="O6" s="18"/>
      <c r="P6" s="18"/>
      <c r="Q6" s="18"/>
      <c r="R6" s="18"/>
    </row>
    <row r="7" spans="1:18" ht="12.75">
      <c r="A7" s="24" t="s">
        <v>5</v>
      </c>
      <c r="B7" s="38" t="s">
        <v>88</v>
      </c>
      <c r="C7" s="21"/>
      <c r="D7" s="21"/>
      <c r="E7" s="22" t="s">
        <v>6</v>
      </c>
      <c r="F7" s="23"/>
      <c r="G7" s="18"/>
      <c r="H7" s="18"/>
      <c r="I7" s="18"/>
      <c r="J7" s="18"/>
      <c r="K7" s="23"/>
      <c r="L7" s="23"/>
      <c r="M7" s="37"/>
      <c r="N7" s="18"/>
      <c r="O7" s="18"/>
      <c r="P7" s="18"/>
      <c r="Q7" s="18"/>
      <c r="R7" s="18"/>
    </row>
    <row r="8" spans="1:18" ht="12.75">
      <c r="A8" s="18" t="s">
        <v>8</v>
      </c>
      <c r="B8" s="21" t="s">
        <v>89</v>
      </c>
      <c r="C8" s="21"/>
      <c r="D8" s="21"/>
      <c r="E8" s="21" t="s">
        <v>9</v>
      </c>
      <c r="F8" s="27">
        <v>1141818.85</v>
      </c>
      <c r="G8" s="24"/>
      <c r="H8" s="24"/>
      <c r="I8" s="24"/>
      <c r="J8" s="24"/>
      <c r="K8" s="27">
        <f>K10+K18+K33</f>
        <v>1279696.52</v>
      </c>
      <c r="L8" s="27"/>
      <c r="M8" s="40">
        <f>SUM(M10)</f>
        <v>6812300</v>
      </c>
      <c r="N8" s="18"/>
      <c r="O8" s="18"/>
      <c r="P8" s="27">
        <f>P10+P13+P15+P18+P30+P33</f>
        <v>1278614.66</v>
      </c>
      <c r="Q8" s="58">
        <f>P8/F8*100</f>
        <v>111.98051775025432</v>
      </c>
      <c r="R8" s="58">
        <f>P8/K8*100</f>
        <v>99.91545964350983</v>
      </c>
    </row>
    <row r="9" spans="1:18" ht="12.75">
      <c r="A9" s="25" t="s">
        <v>52</v>
      </c>
      <c r="B9" s="21"/>
      <c r="C9" s="21"/>
      <c r="D9" s="21"/>
      <c r="E9" s="21" t="s">
        <v>10</v>
      </c>
      <c r="F9" s="23"/>
      <c r="G9" s="18"/>
      <c r="H9" s="18"/>
      <c r="I9" s="18"/>
      <c r="J9" s="18"/>
      <c r="K9" s="23"/>
      <c r="L9" s="23"/>
      <c r="M9" s="37"/>
      <c r="N9" s="18"/>
      <c r="O9" s="18"/>
      <c r="P9" s="18"/>
      <c r="Q9" s="58"/>
      <c r="R9" s="58"/>
    </row>
    <row r="10" spans="1:18" ht="12.75">
      <c r="A10" s="25"/>
      <c r="B10" s="21"/>
      <c r="C10" s="21"/>
      <c r="D10" s="21">
        <v>31</v>
      </c>
      <c r="E10" s="21" t="s">
        <v>41</v>
      </c>
      <c r="F10" s="37">
        <f>F11</f>
        <v>935381.19</v>
      </c>
      <c r="G10" s="18"/>
      <c r="H10" s="18"/>
      <c r="I10" s="18"/>
      <c r="J10" s="37">
        <f>L10-F10</f>
        <v>-935381.19</v>
      </c>
      <c r="K10" s="23">
        <v>1268980.03</v>
      </c>
      <c r="L10" s="23"/>
      <c r="M10" s="37">
        <v>6812300</v>
      </c>
      <c r="N10" s="18"/>
      <c r="O10" s="37">
        <v>6392930</v>
      </c>
      <c r="P10" s="37">
        <f>P11</f>
        <v>1045854.01</v>
      </c>
      <c r="Q10" s="58">
        <f aca="true" t="shared" si="0" ref="Q10:Q84">P10/F10*100</f>
        <v>111.81045986182383</v>
      </c>
      <c r="R10" s="58">
        <f>P10/K10*100</f>
        <v>82.41690060323486</v>
      </c>
    </row>
    <row r="11" spans="1:18" ht="12.75">
      <c r="A11" s="18"/>
      <c r="B11" s="21"/>
      <c r="C11" s="26" t="s">
        <v>22</v>
      </c>
      <c r="D11" s="21">
        <v>311</v>
      </c>
      <c r="E11" s="21" t="s">
        <v>12</v>
      </c>
      <c r="F11" s="37">
        <f>F12</f>
        <v>935381.19</v>
      </c>
      <c r="G11" s="18"/>
      <c r="H11" s="18"/>
      <c r="I11" s="18"/>
      <c r="J11" s="37">
        <f>L11-F11</f>
        <v>-935381.19</v>
      </c>
      <c r="K11" s="23"/>
      <c r="L11" s="23"/>
      <c r="M11" s="37"/>
      <c r="N11" s="18"/>
      <c r="O11" s="37"/>
      <c r="P11" s="37">
        <f>P12</f>
        <v>1045854.01</v>
      </c>
      <c r="Q11" s="58">
        <f t="shared" si="0"/>
        <v>111.81045986182383</v>
      </c>
      <c r="R11" s="58"/>
    </row>
    <row r="12" spans="1:18" ht="12.75">
      <c r="A12" s="18"/>
      <c r="B12" s="21"/>
      <c r="C12" s="26"/>
      <c r="D12" s="21">
        <v>3111</v>
      </c>
      <c r="E12" s="21" t="s">
        <v>100</v>
      </c>
      <c r="F12" s="37">
        <v>935381.19</v>
      </c>
      <c r="G12" s="18"/>
      <c r="H12" s="18"/>
      <c r="I12" s="18"/>
      <c r="J12" s="37"/>
      <c r="K12" s="23"/>
      <c r="L12" s="23"/>
      <c r="M12" s="37"/>
      <c r="N12" s="18"/>
      <c r="O12" s="37"/>
      <c r="P12" s="37">
        <v>1045854.01</v>
      </c>
      <c r="Q12" s="58">
        <f t="shared" si="0"/>
        <v>111.81045986182383</v>
      </c>
      <c r="R12" s="58"/>
    </row>
    <row r="13" spans="1:18" ht="12.75">
      <c r="A13" s="18"/>
      <c r="B13" s="21"/>
      <c r="C13" s="26" t="s">
        <v>23</v>
      </c>
      <c r="D13" s="21">
        <v>312</v>
      </c>
      <c r="E13" s="21" t="s">
        <v>13</v>
      </c>
      <c r="F13" s="37">
        <f>F14</f>
        <v>45933.34</v>
      </c>
      <c r="G13" s="18"/>
      <c r="H13" s="18"/>
      <c r="I13" s="18"/>
      <c r="J13" s="37">
        <f>L13-F13</f>
        <v>-45933.34</v>
      </c>
      <c r="K13" s="23"/>
      <c r="L13" s="23"/>
      <c r="M13" s="37"/>
      <c r="N13" s="18">
        <v>145</v>
      </c>
      <c r="O13" s="37"/>
      <c r="P13" s="37">
        <f>P14</f>
        <v>49478.51</v>
      </c>
      <c r="Q13" s="58">
        <f t="shared" si="0"/>
        <v>107.71807580289176</v>
      </c>
      <c r="R13" s="58"/>
    </row>
    <row r="14" spans="1:18" ht="12.75">
      <c r="A14" s="18"/>
      <c r="B14" s="21"/>
      <c r="C14" s="26"/>
      <c r="D14" s="21">
        <v>3121</v>
      </c>
      <c r="E14" s="21" t="s">
        <v>101</v>
      </c>
      <c r="F14" s="37">
        <v>45933.34</v>
      </c>
      <c r="G14" s="18"/>
      <c r="H14" s="18"/>
      <c r="I14" s="18"/>
      <c r="J14" s="37"/>
      <c r="K14" s="23"/>
      <c r="L14" s="23"/>
      <c r="M14" s="37"/>
      <c r="N14" s="18"/>
      <c r="O14" s="37"/>
      <c r="P14" s="37">
        <v>49478.51</v>
      </c>
      <c r="Q14" s="58">
        <f t="shared" si="0"/>
        <v>107.71807580289176</v>
      </c>
      <c r="R14" s="58"/>
    </row>
    <row r="15" spans="1:18" ht="12.75">
      <c r="A15" s="18"/>
      <c r="B15" s="21"/>
      <c r="C15" s="26" t="s">
        <v>28</v>
      </c>
      <c r="D15" s="21">
        <v>313</v>
      </c>
      <c r="E15" s="21" t="s">
        <v>14</v>
      </c>
      <c r="F15" s="37">
        <f>F16+F17</f>
        <v>153835.99000000002</v>
      </c>
      <c r="G15" s="18"/>
      <c r="H15" s="18"/>
      <c r="I15" s="18"/>
      <c r="J15" s="37">
        <f>L15-F15</f>
        <v>-153835.99000000002</v>
      </c>
      <c r="K15" s="23"/>
      <c r="L15" s="23"/>
      <c r="M15" s="37"/>
      <c r="N15" s="18"/>
      <c r="O15" s="37"/>
      <c r="P15" s="37">
        <f>P16+P17</f>
        <v>172565.86</v>
      </c>
      <c r="Q15" s="58">
        <f t="shared" si="0"/>
        <v>112.17521985589975</v>
      </c>
      <c r="R15" s="58"/>
    </row>
    <row r="16" spans="1:18" ht="12.75">
      <c r="A16" s="18"/>
      <c r="B16" s="21"/>
      <c r="C16" s="26"/>
      <c r="D16" s="21">
        <v>3132</v>
      </c>
      <c r="E16" s="21" t="s">
        <v>102</v>
      </c>
      <c r="F16" s="37">
        <v>153805.26</v>
      </c>
      <c r="G16" s="18"/>
      <c r="H16" s="18"/>
      <c r="I16" s="18"/>
      <c r="J16" s="37"/>
      <c r="K16" s="23"/>
      <c r="L16" s="23"/>
      <c r="M16" s="37"/>
      <c r="N16" s="18"/>
      <c r="O16" s="37"/>
      <c r="P16" s="37">
        <v>172565.86</v>
      </c>
      <c r="Q16" s="58">
        <f t="shared" si="0"/>
        <v>112.19763225262906</v>
      </c>
      <c r="R16" s="58"/>
    </row>
    <row r="17" spans="1:18" ht="12.75">
      <c r="A17" s="18"/>
      <c r="B17" s="21"/>
      <c r="C17" s="26"/>
      <c r="D17" s="21">
        <v>3133</v>
      </c>
      <c r="E17" s="21" t="s">
        <v>103</v>
      </c>
      <c r="F17" s="37">
        <v>30.73</v>
      </c>
      <c r="G17" s="18"/>
      <c r="H17" s="18"/>
      <c r="I17" s="18"/>
      <c r="J17" s="37"/>
      <c r="K17" s="23"/>
      <c r="L17" s="23"/>
      <c r="M17" s="37"/>
      <c r="N17" s="18"/>
      <c r="O17" s="37"/>
      <c r="P17" s="37">
        <v>0</v>
      </c>
      <c r="Q17" s="58"/>
      <c r="R17" s="58"/>
    </row>
    <row r="18" spans="1:18" ht="12.75">
      <c r="A18" s="18"/>
      <c r="B18" s="21"/>
      <c r="C18" s="26"/>
      <c r="D18" s="21">
        <v>32</v>
      </c>
      <c r="E18" s="21" t="s">
        <v>81</v>
      </c>
      <c r="F18" s="23">
        <f>F20+F22+F26</f>
        <v>5219.530000000001</v>
      </c>
      <c r="G18" s="18"/>
      <c r="H18" s="18"/>
      <c r="I18" s="18"/>
      <c r="J18" s="37"/>
      <c r="K18" s="23">
        <v>10015.49</v>
      </c>
      <c r="L18" s="23"/>
      <c r="M18" s="37"/>
      <c r="N18" s="18"/>
      <c r="O18" s="37"/>
      <c r="P18" s="23">
        <f>P20+P22+P26+P19+P23+P27</f>
        <v>10053.28</v>
      </c>
      <c r="Q18" s="58"/>
      <c r="R18" s="58">
        <f>P18/K18*100</f>
        <v>100.37731553823129</v>
      </c>
    </row>
    <row r="19" spans="1:18" ht="12.75">
      <c r="A19" s="18"/>
      <c r="B19" s="21"/>
      <c r="C19" s="26"/>
      <c r="D19" s="21">
        <v>3211</v>
      </c>
      <c r="E19" s="21" t="s">
        <v>109</v>
      </c>
      <c r="F19" s="23">
        <v>0</v>
      </c>
      <c r="G19" s="18"/>
      <c r="H19" s="18"/>
      <c r="I19" s="18"/>
      <c r="J19" s="37"/>
      <c r="K19" s="23"/>
      <c r="L19" s="23"/>
      <c r="M19" s="37"/>
      <c r="N19" s="18"/>
      <c r="O19" s="37"/>
      <c r="P19" s="23">
        <v>43.35</v>
      </c>
      <c r="Q19" s="58"/>
      <c r="R19" s="58"/>
    </row>
    <row r="20" spans="1:18" ht="12.75">
      <c r="A20" s="18"/>
      <c r="B20" s="21"/>
      <c r="C20" s="26"/>
      <c r="D20" s="21">
        <v>322</v>
      </c>
      <c r="E20" s="21" t="s">
        <v>25</v>
      </c>
      <c r="F20" s="23">
        <v>114.19</v>
      </c>
      <c r="G20" s="18"/>
      <c r="H20" s="18"/>
      <c r="I20" s="18"/>
      <c r="J20" s="37"/>
      <c r="K20" s="23"/>
      <c r="L20" s="23"/>
      <c r="M20" s="37"/>
      <c r="N20" s="18"/>
      <c r="O20" s="37"/>
      <c r="P20" s="23">
        <f>P21</f>
        <v>479.54</v>
      </c>
      <c r="Q20" s="58"/>
      <c r="R20" s="58"/>
    </row>
    <row r="21" spans="1:18" ht="12.75">
      <c r="A21" s="18"/>
      <c r="B21" s="21"/>
      <c r="C21" s="26"/>
      <c r="D21" s="21">
        <v>3221</v>
      </c>
      <c r="E21" s="21" t="s">
        <v>98</v>
      </c>
      <c r="F21" s="23">
        <v>114.19</v>
      </c>
      <c r="G21" s="18"/>
      <c r="H21" s="18"/>
      <c r="I21" s="18"/>
      <c r="J21" s="37"/>
      <c r="K21" s="23"/>
      <c r="L21" s="23"/>
      <c r="M21" s="37"/>
      <c r="N21" s="18"/>
      <c r="O21" s="37"/>
      <c r="P21" s="23">
        <v>479.54</v>
      </c>
      <c r="Q21" s="58"/>
      <c r="R21" s="58"/>
    </row>
    <row r="22" spans="1:18" ht="12.75">
      <c r="A22" s="18"/>
      <c r="B22" s="21"/>
      <c r="C22" s="26"/>
      <c r="D22" s="21">
        <v>323</v>
      </c>
      <c r="E22" s="21" t="s">
        <v>26</v>
      </c>
      <c r="F22" s="23">
        <v>711.39</v>
      </c>
      <c r="G22" s="18"/>
      <c r="H22" s="18"/>
      <c r="I22" s="18"/>
      <c r="J22" s="37"/>
      <c r="K22" s="23"/>
      <c r="L22" s="23"/>
      <c r="M22" s="37"/>
      <c r="N22" s="18"/>
      <c r="O22" s="37"/>
      <c r="P22" s="23">
        <f>P24+P25</f>
        <v>5835.43</v>
      </c>
      <c r="Q22" s="58"/>
      <c r="R22" s="58"/>
    </row>
    <row r="23" spans="1:18" ht="12.75">
      <c r="A23" s="18"/>
      <c r="B23" s="21"/>
      <c r="C23" s="26"/>
      <c r="D23" s="21">
        <v>3231</v>
      </c>
      <c r="E23" s="21" t="s">
        <v>176</v>
      </c>
      <c r="F23" s="23">
        <v>0</v>
      </c>
      <c r="G23" s="18"/>
      <c r="H23" s="18"/>
      <c r="I23" s="18"/>
      <c r="J23" s="37"/>
      <c r="K23" s="23"/>
      <c r="L23" s="23"/>
      <c r="M23" s="37"/>
      <c r="N23" s="18"/>
      <c r="O23" s="37"/>
      <c r="P23" s="23">
        <v>240</v>
      </c>
      <c r="Q23" s="58"/>
      <c r="R23" s="58"/>
    </row>
    <row r="24" spans="1:18" ht="12.75">
      <c r="A24" s="18"/>
      <c r="B24" s="21"/>
      <c r="C24" s="26"/>
      <c r="D24" s="21">
        <v>3236</v>
      </c>
      <c r="E24" s="21" t="s">
        <v>145</v>
      </c>
      <c r="F24" s="23">
        <v>711.39</v>
      </c>
      <c r="G24" s="18"/>
      <c r="H24" s="18"/>
      <c r="I24" s="18"/>
      <c r="J24" s="37"/>
      <c r="K24" s="23"/>
      <c r="L24" s="23"/>
      <c r="M24" s="37"/>
      <c r="N24" s="18"/>
      <c r="O24" s="37"/>
      <c r="P24" s="23">
        <v>0</v>
      </c>
      <c r="Q24" s="58"/>
      <c r="R24" s="58"/>
    </row>
    <row r="25" spans="1:18" ht="12.75">
      <c r="A25" s="18"/>
      <c r="B25" s="21"/>
      <c r="C25" s="26"/>
      <c r="D25" s="21">
        <v>3237</v>
      </c>
      <c r="E25" s="21" t="s">
        <v>167</v>
      </c>
      <c r="F25" s="23">
        <v>0</v>
      </c>
      <c r="G25" s="18"/>
      <c r="H25" s="18"/>
      <c r="I25" s="18"/>
      <c r="J25" s="37"/>
      <c r="K25" s="23"/>
      <c r="L25" s="23"/>
      <c r="M25" s="37"/>
      <c r="N25" s="18"/>
      <c r="O25" s="37"/>
      <c r="P25" s="23">
        <v>5835.43</v>
      </c>
      <c r="Q25" s="58"/>
      <c r="R25" s="58"/>
    </row>
    <row r="26" spans="1:18" ht="12.75">
      <c r="A26" s="18"/>
      <c r="B26" s="21"/>
      <c r="C26" s="26" t="s">
        <v>59</v>
      </c>
      <c r="D26" s="21">
        <v>329</v>
      </c>
      <c r="E26" s="21" t="s">
        <v>95</v>
      </c>
      <c r="F26" s="37">
        <f>F28+F29</f>
        <v>4393.950000000001</v>
      </c>
      <c r="G26" s="18"/>
      <c r="H26" s="18"/>
      <c r="I26" s="18"/>
      <c r="J26" s="37"/>
      <c r="K26" s="23"/>
      <c r="L26" s="23"/>
      <c r="M26" s="37"/>
      <c r="N26" s="18"/>
      <c r="O26" s="37"/>
      <c r="P26" s="37">
        <f>P28+P29</f>
        <v>3428.41</v>
      </c>
      <c r="Q26" s="58"/>
      <c r="R26" s="58"/>
    </row>
    <row r="27" spans="1:18" ht="12.75">
      <c r="A27" s="18"/>
      <c r="B27" s="21"/>
      <c r="C27" s="26"/>
      <c r="D27" s="21">
        <v>3291</v>
      </c>
      <c r="E27" s="21" t="s">
        <v>177</v>
      </c>
      <c r="F27" s="37">
        <v>0</v>
      </c>
      <c r="G27" s="18"/>
      <c r="H27" s="18"/>
      <c r="I27" s="18"/>
      <c r="J27" s="37"/>
      <c r="K27" s="23"/>
      <c r="L27" s="23"/>
      <c r="M27" s="37"/>
      <c r="N27" s="18"/>
      <c r="O27" s="37"/>
      <c r="P27" s="37">
        <v>26.55</v>
      </c>
      <c r="Q27" s="58"/>
      <c r="R27" s="58"/>
    </row>
    <row r="28" spans="1:18" ht="12.75">
      <c r="A28" s="18"/>
      <c r="B28" s="21"/>
      <c r="C28" s="26"/>
      <c r="D28" s="21">
        <v>3295</v>
      </c>
      <c r="E28" s="21" t="s">
        <v>146</v>
      </c>
      <c r="F28" s="37">
        <v>3095.76</v>
      </c>
      <c r="G28" s="18"/>
      <c r="H28" s="18"/>
      <c r="I28" s="18"/>
      <c r="J28" s="37"/>
      <c r="K28" s="23"/>
      <c r="L28" s="23"/>
      <c r="M28" s="37"/>
      <c r="N28" s="18"/>
      <c r="O28" s="37"/>
      <c r="P28" s="37">
        <v>3428.41</v>
      </c>
      <c r="Q28" s="58"/>
      <c r="R28" s="58"/>
    </row>
    <row r="29" spans="1:18" ht="12.75">
      <c r="A29" s="18"/>
      <c r="B29" s="21"/>
      <c r="C29" s="26"/>
      <c r="D29" s="21">
        <v>3296</v>
      </c>
      <c r="E29" s="21" t="s">
        <v>95</v>
      </c>
      <c r="F29" s="37">
        <v>1298.19</v>
      </c>
      <c r="G29" s="18"/>
      <c r="H29" s="18"/>
      <c r="I29" s="18"/>
      <c r="J29" s="37"/>
      <c r="K29" s="23"/>
      <c r="L29" s="23"/>
      <c r="M29" s="37"/>
      <c r="N29" s="18"/>
      <c r="O29" s="37"/>
      <c r="P29" s="37">
        <v>0</v>
      </c>
      <c r="Q29" s="58"/>
      <c r="R29" s="58"/>
    </row>
    <row r="30" spans="1:18" ht="12.75">
      <c r="A30" s="18"/>
      <c r="B30" s="21"/>
      <c r="C30" s="26"/>
      <c r="D30" s="21">
        <v>34</v>
      </c>
      <c r="E30" s="21" t="s">
        <v>130</v>
      </c>
      <c r="F30" s="37">
        <f>F31</f>
        <v>785.18</v>
      </c>
      <c r="G30" s="18"/>
      <c r="H30" s="18"/>
      <c r="I30" s="18"/>
      <c r="J30" s="37"/>
      <c r="K30" s="23"/>
      <c r="L30" s="23"/>
      <c r="M30" s="37"/>
      <c r="N30" s="18"/>
      <c r="O30" s="37"/>
      <c r="P30" s="37">
        <f>P31</f>
        <v>0</v>
      </c>
      <c r="Q30" s="58"/>
      <c r="R30" s="58"/>
    </row>
    <row r="31" spans="1:18" ht="12.75">
      <c r="A31" s="18"/>
      <c r="B31" s="21"/>
      <c r="C31" s="26" t="s">
        <v>60</v>
      </c>
      <c r="D31" s="21">
        <v>343</v>
      </c>
      <c r="E31" s="21" t="s">
        <v>96</v>
      </c>
      <c r="F31" s="37">
        <f>F32</f>
        <v>785.18</v>
      </c>
      <c r="G31" s="18"/>
      <c r="H31" s="18"/>
      <c r="I31" s="18"/>
      <c r="J31" s="37"/>
      <c r="K31" s="23"/>
      <c r="L31" s="23"/>
      <c r="M31" s="37"/>
      <c r="N31" s="18"/>
      <c r="O31" s="37"/>
      <c r="P31" s="37">
        <f>P32</f>
        <v>0</v>
      </c>
      <c r="Q31" s="58"/>
      <c r="R31" s="58"/>
    </row>
    <row r="32" spans="1:18" ht="12.75">
      <c r="A32" s="18"/>
      <c r="B32" s="21"/>
      <c r="C32" s="26"/>
      <c r="D32" s="21">
        <v>3433</v>
      </c>
      <c r="E32" s="21" t="s">
        <v>96</v>
      </c>
      <c r="F32" s="37">
        <v>785.18</v>
      </c>
      <c r="G32" s="18"/>
      <c r="H32" s="18"/>
      <c r="I32" s="18"/>
      <c r="J32" s="37"/>
      <c r="K32" s="23"/>
      <c r="L32" s="23"/>
      <c r="M32" s="37"/>
      <c r="N32" s="18"/>
      <c r="O32" s="37"/>
      <c r="P32" s="37">
        <v>0</v>
      </c>
      <c r="Q32" s="58"/>
      <c r="R32" s="58"/>
    </row>
    <row r="33" spans="1:18" ht="12.75">
      <c r="A33" s="18"/>
      <c r="B33" s="21"/>
      <c r="C33" s="26"/>
      <c r="D33" s="21">
        <v>42</v>
      </c>
      <c r="E33" s="21" t="s">
        <v>147</v>
      </c>
      <c r="F33" s="37">
        <v>663.61</v>
      </c>
      <c r="G33" s="18"/>
      <c r="H33" s="18"/>
      <c r="I33" s="18"/>
      <c r="J33" s="37"/>
      <c r="K33" s="23">
        <v>701</v>
      </c>
      <c r="L33" s="23"/>
      <c r="M33" s="37"/>
      <c r="N33" s="18"/>
      <c r="O33" s="37"/>
      <c r="P33" s="37">
        <v>663</v>
      </c>
      <c r="Q33" s="58"/>
      <c r="R33" s="58">
        <f>P33/K33*100</f>
        <v>94.57917261055636</v>
      </c>
    </row>
    <row r="34" spans="1:18" ht="12.75">
      <c r="A34" s="18"/>
      <c r="B34" s="21"/>
      <c r="C34" s="26"/>
      <c r="D34" s="21">
        <v>424</v>
      </c>
      <c r="E34" s="21" t="s">
        <v>148</v>
      </c>
      <c r="F34" s="37">
        <v>663.61</v>
      </c>
      <c r="G34" s="18"/>
      <c r="H34" s="18"/>
      <c r="I34" s="18"/>
      <c r="J34" s="37"/>
      <c r="K34" s="23"/>
      <c r="L34" s="23"/>
      <c r="M34" s="37"/>
      <c r="N34" s="18"/>
      <c r="O34" s="37"/>
      <c r="P34" s="37">
        <v>663</v>
      </c>
      <c r="Q34" s="58"/>
      <c r="R34" s="58"/>
    </row>
    <row r="35" spans="1:18" ht="12.75">
      <c r="A35" s="18"/>
      <c r="B35" s="21"/>
      <c r="C35" s="26"/>
      <c r="D35" s="21">
        <v>4241</v>
      </c>
      <c r="E35" s="21" t="s">
        <v>148</v>
      </c>
      <c r="F35" s="37">
        <v>663.61</v>
      </c>
      <c r="G35" s="18"/>
      <c r="H35" s="18"/>
      <c r="I35" s="18"/>
      <c r="J35" s="37"/>
      <c r="K35" s="23"/>
      <c r="L35" s="23"/>
      <c r="M35" s="37"/>
      <c r="N35" s="18"/>
      <c r="O35" s="37"/>
      <c r="P35" s="37">
        <v>663</v>
      </c>
      <c r="Q35" s="58"/>
      <c r="R35" s="58"/>
    </row>
    <row r="36" spans="1:18" ht="12.75">
      <c r="A36" s="18"/>
      <c r="B36" s="21"/>
      <c r="C36" s="26"/>
      <c r="D36" s="21"/>
      <c r="E36" s="21"/>
      <c r="F36" s="23"/>
      <c r="G36" s="18"/>
      <c r="H36" s="18"/>
      <c r="I36" s="18"/>
      <c r="J36" s="37"/>
      <c r="K36" s="23"/>
      <c r="L36" s="23"/>
      <c r="M36" s="37"/>
      <c r="N36" s="18"/>
      <c r="O36" s="18"/>
      <c r="P36" s="18"/>
      <c r="Q36" s="58"/>
      <c r="R36" s="58"/>
    </row>
    <row r="37" spans="1:18" ht="12.75">
      <c r="A37" s="18" t="s">
        <v>17</v>
      </c>
      <c r="B37" s="21"/>
      <c r="C37" s="26"/>
      <c r="D37" s="21"/>
      <c r="E37" s="21"/>
      <c r="F37" s="23"/>
      <c r="G37" s="18"/>
      <c r="H37" s="18"/>
      <c r="I37" s="18"/>
      <c r="J37" s="37"/>
      <c r="K37" s="23"/>
      <c r="L37" s="23"/>
      <c r="M37" s="37"/>
      <c r="N37" s="18"/>
      <c r="O37" s="18"/>
      <c r="P37" s="18"/>
      <c r="Q37" s="58"/>
      <c r="R37" s="58"/>
    </row>
    <row r="38" spans="1:18" s="4" customFormat="1" ht="12.75">
      <c r="A38" s="24" t="s">
        <v>2</v>
      </c>
      <c r="B38" s="22">
        <v>2201</v>
      </c>
      <c r="C38" s="26"/>
      <c r="D38" s="22"/>
      <c r="E38" s="22" t="s">
        <v>40</v>
      </c>
      <c r="F38" s="27">
        <f>SUM(F41+F65)</f>
        <v>52562.229999999996</v>
      </c>
      <c r="G38" s="24"/>
      <c r="H38" s="24"/>
      <c r="I38" s="24"/>
      <c r="J38" s="37">
        <f>L38-F38</f>
        <v>-52562.229999999996</v>
      </c>
      <c r="K38" s="27">
        <f>SUM(K41+K65)</f>
        <v>52775.64</v>
      </c>
      <c r="L38" s="27"/>
      <c r="M38" s="27">
        <f>SUM(M41:M66)</f>
        <v>399896.4</v>
      </c>
      <c r="N38" s="24"/>
      <c r="O38" s="40">
        <v>406263.36</v>
      </c>
      <c r="P38" s="40">
        <f>P41+P65</f>
        <v>52775.63</v>
      </c>
      <c r="Q38" s="58">
        <f t="shared" si="0"/>
        <v>100.40599495112745</v>
      </c>
      <c r="R38" s="58">
        <f>P38/K38*100</f>
        <v>99.99998105186407</v>
      </c>
    </row>
    <row r="39" spans="1:18" s="5" customFormat="1" ht="12.75">
      <c r="A39" s="28" t="s">
        <v>3</v>
      </c>
      <c r="B39" s="21" t="s">
        <v>15</v>
      </c>
      <c r="C39" s="26"/>
      <c r="D39" s="21"/>
      <c r="E39" s="26" t="s">
        <v>20</v>
      </c>
      <c r="F39" s="23"/>
      <c r="G39" s="28"/>
      <c r="H39" s="28"/>
      <c r="I39" s="28"/>
      <c r="J39" s="37"/>
      <c r="K39" s="23"/>
      <c r="L39" s="23"/>
      <c r="M39" s="41"/>
      <c r="N39" s="28"/>
      <c r="O39" s="28"/>
      <c r="P39" s="28"/>
      <c r="Q39" s="58"/>
      <c r="R39" s="58"/>
    </row>
    <row r="40" spans="1:18" ht="12.75">
      <c r="A40" s="18" t="s">
        <v>77</v>
      </c>
      <c r="B40" s="18"/>
      <c r="C40" s="26"/>
      <c r="D40" s="21"/>
      <c r="E40" s="29" t="s">
        <v>21</v>
      </c>
      <c r="F40" s="23"/>
      <c r="G40" s="18"/>
      <c r="H40" s="18"/>
      <c r="I40" s="18"/>
      <c r="J40" s="37"/>
      <c r="K40" s="23"/>
      <c r="L40" s="23"/>
      <c r="M40" s="37"/>
      <c r="N40" s="18"/>
      <c r="O40" s="18"/>
      <c r="P40" s="18"/>
      <c r="Q40" s="58"/>
      <c r="R40" s="58"/>
    </row>
    <row r="41" spans="1:18" ht="12.75">
      <c r="A41" s="18"/>
      <c r="B41" s="18"/>
      <c r="C41" s="26"/>
      <c r="D41" s="21">
        <v>32</v>
      </c>
      <c r="E41" s="29" t="s">
        <v>42</v>
      </c>
      <c r="F41" s="37">
        <f>F42+F46+F51+F60</f>
        <v>51896.14</v>
      </c>
      <c r="G41" s="18"/>
      <c r="H41" s="18"/>
      <c r="I41" s="18"/>
      <c r="J41" s="37">
        <f>L41-F41</f>
        <v>-51896.14</v>
      </c>
      <c r="K41" s="23">
        <v>52094</v>
      </c>
      <c r="L41" s="23"/>
      <c r="M41" s="37">
        <v>391896.4</v>
      </c>
      <c r="N41" s="18"/>
      <c r="O41" s="37">
        <f>SUM(L42+L46+L51+L60)</f>
        <v>0</v>
      </c>
      <c r="P41" s="37">
        <f>P42+P46+P51+P60</f>
        <v>51911.02</v>
      </c>
      <c r="Q41" s="58">
        <f t="shared" si="0"/>
        <v>100.02867265272523</v>
      </c>
      <c r="R41" s="58">
        <f>P41/K41*100</f>
        <v>99.6487503359312</v>
      </c>
    </row>
    <row r="42" spans="1:18" ht="12.75">
      <c r="A42" s="28"/>
      <c r="B42" s="28"/>
      <c r="C42" s="26" t="s">
        <v>61</v>
      </c>
      <c r="D42" s="21">
        <v>321</v>
      </c>
      <c r="E42" s="29" t="s">
        <v>24</v>
      </c>
      <c r="F42" s="23">
        <v>5250.14</v>
      </c>
      <c r="G42" s="28"/>
      <c r="H42" s="28"/>
      <c r="I42" s="28"/>
      <c r="J42" s="41">
        <f>L42-F42</f>
        <v>-5250.14</v>
      </c>
      <c r="K42" s="23"/>
      <c r="L42" s="23"/>
      <c r="M42" s="41"/>
      <c r="N42" s="18"/>
      <c r="O42" s="37"/>
      <c r="P42" s="23">
        <f>P43+P44+P45</f>
        <v>6228.48</v>
      </c>
      <c r="Q42" s="58">
        <f t="shared" si="0"/>
        <v>118.63455069769566</v>
      </c>
      <c r="R42" s="58"/>
    </row>
    <row r="43" spans="1:18" ht="12.75">
      <c r="A43" s="28"/>
      <c r="B43" s="28"/>
      <c r="C43" s="26"/>
      <c r="D43" s="21">
        <v>3211</v>
      </c>
      <c r="E43" s="29" t="s">
        <v>109</v>
      </c>
      <c r="F43" s="23">
        <v>4352.78</v>
      </c>
      <c r="G43" s="28"/>
      <c r="H43" s="28"/>
      <c r="I43" s="28"/>
      <c r="J43" s="41"/>
      <c r="K43" s="23"/>
      <c r="L43" s="23"/>
      <c r="M43" s="41"/>
      <c r="N43" s="18"/>
      <c r="O43" s="37"/>
      <c r="P43" s="23">
        <v>5693.48</v>
      </c>
      <c r="Q43" s="58">
        <f t="shared" si="0"/>
        <v>130.80100533452185</v>
      </c>
      <c r="R43" s="58"/>
    </row>
    <row r="44" spans="1:18" ht="12.75">
      <c r="A44" s="28"/>
      <c r="B44" s="28"/>
      <c r="C44" s="26"/>
      <c r="D44" s="21">
        <v>3213</v>
      </c>
      <c r="E44" s="29" t="s">
        <v>110</v>
      </c>
      <c r="F44" s="23">
        <v>897.37</v>
      </c>
      <c r="G44" s="28"/>
      <c r="H44" s="28"/>
      <c r="I44" s="28"/>
      <c r="J44" s="41"/>
      <c r="K44" s="23"/>
      <c r="L44" s="23"/>
      <c r="M44" s="41"/>
      <c r="N44" s="18"/>
      <c r="O44" s="37"/>
      <c r="P44" s="23">
        <v>535</v>
      </c>
      <c r="Q44" s="58">
        <f t="shared" si="0"/>
        <v>59.61866342757168</v>
      </c>
      <c r="R44" s="58"/>
    </row>
    <row r="45" spans="1:18" ht="12.75">
      <c r="A45" s="28"/>
      <c r="B45" s="28"/>
      <c r="C45" s="26"/>
      <c r="D45" s="21">
        <v>3214</v>
      </c>
      <c r="E45" s="29" t="s">
        <v>111</v>
      </c>
      <c r="F45" s="23">
        <v>0</v>
      </c>
      <c r="G45" s="28"/>
      <c r="H45" s="28"/>
      <c r="I45" s="28"/>
      <c r="J45" s="41"/>
      <c r="K45" s="23"/>
      <c r="L45" s="23"/>
      <c r="M45" s="41"/>
      <c r="N45" s="18"/>
      <c r="O45" s="37"/>
      <c r="P45" s="23">
        <v>0</v>
      </c>
      <c r="Q45" s="58"/>
      <c r="R45" s="58"/>
    </row>
    <row r="46" spans="1:18" ht="12.75">
      <c r="A46" s="28"/>
      <c r="B46" s="28"/>
      <c r="C46" s="26" t="s">
        <v>62</v>
      </c>
      <c r="D46" s="21">
        <v>322</v>
      </c>
      <c r="E46" s="29" t="s">
        <v>25</v>
      </c>
      <c r="F46" s="23">
        <f>F47+F48+F49+F50</f>
        <v>24806.83</v>
      </c>
      <c r="G46" s="28"/>
      <c r="H46" s="28"/>
      <c r="I46" s="28"/>
      <c r="J46" s="41">
        <f>L46-F46</f>
        <v>-24806.83</v>
      </c>
      <c r="K46" s="23"/>
      <c r="L46" s="23"/>
      <c r="M46" s="41"/>
      <c r="N46" s="18"/>
      <c r="O46" s="37"/>
      <c r="P46" s="23">
        <f>P47+P48+P49+P50</f>
        <v>26558.249999999996</v>
      </c>
      <c r="Q46" s="58">
        <f t="shared" si="0"/>
        <v>107.06023300840934</v>
      </c>
      <c r="R46" s="58"/>
    </row>
    <row r="47" spans="1:18" ht="12.75">
      <c r="A47" s="28"/>
      <c r="B47" s="28"/>
      <c r="C47" s="26"/>
      <c r="D47" s="21">
        <v>3221</v>
      </c>
      <c r="E47" s="29" t="s">
        <v>112</v>
      </c>
      <c r="F47" s="23">
        <v>9179.35</v>
      </c>
      <c r="G47" s="28"/>
      <c r="H47" s="28"/>
      <c r="I47" s="28"/>
      <c r="J47" s="41"/>
      <c r="K47" s="23"/>
      <c r="L47" s="23"/>
      <c r="M47" s="41"/>
      <c r="N47" s="18"/>
      <c r="O47" s="37"/>
      <c r="P47" s="23">
        <v>15964.65</v>
      </c>
      <c r="Q47" s="58">
        <f t="shared" si="0"/>
        <v>173.9191772837946</v>
      </c>
      <c r="R47" s="58"/>
    </row>
    <row r="48" spans="1:18" ht="12.75">
      <c r="A48" s="28"/>
      <c r="B48" s="28"/>
      <c r="C48" s="26"/>
      <c r="D48" s="21">
        <v>3224</v>
      </c>
      <c r="E48" s="29" t="s">
        <v>113</v>
      </c>
      <c r="F48" s="23">
        <v>1514.05</v>
      </c>
      <c r="G48" s="28"/>
      <c r="H48" s="28"/>
      <c r="I48" s="28"/>
      <c r="J48" s="41"/>
      <c r="K48" s="23"/>
      <c r="L48" s="23"/>
      <c r="M48" s="41"/>
      <c r="N48" s="18"/>
      <c r="O48" s="37"/>
      <c r="P48" s="23">
        <v>5315.56</v>
      </c>
      <c r="Q48" s="58">
        <f t="shared" si="0"/>
        <v>351.0821967570424</v>
      </c>
      <c r="R48" s="58"/>
    </row>
    <row r="49" spans="1:18" ht="12.75">
      <c r="A49" s="28"/>
      <c r="B49" s="28"/>
      <c r="C49" s="26"/>
      <c r="D49" s="21">
        <v>3225</v>
      </c>
      <c r="E49" s="29" t="s">
        <v>114</v>
      </c>
      <c r="F49" s="23">
        <v>13571.93</v>
      </c>
      <c r="G49" s="28"/>
      <c r="H49" s="28"/>
      <c r="I49" s="28"/>
      <c r="J49" s="41"/>
      <c r="K49" s="23"/>
      <c r="L49" s="23"/>
      <c r="M49" s="41"/>
      <c r="N49" s="18"/>
      <c r="O49" s="37"/>
      <c r="P49" s="23">
        <v>4750.6</v>
      </c>
      <c r="Q49" s="58">
        <f t="shared" si="0"/>
        <v>35.00312777917364</v>
      </c>
      <c r="R49" s="58"/>
    </row>
    <row r="50" spans="1:18" ht="12.75">
      <c r="A50" s="28"/>
      <c r="B50" s="28"/>
      <c r="C50" s="26"/>
      <c r="D50" s="21">
        <v>3227</v>
      </c>
      <c r="E50" s="29" t="s">
        <v>115</v>
      </c>
      <c r="F50" s="23">
        <v>541.5</v>
      </c>
      <c r="G50" s="28"/>
      <c r="H50" s="28"/>
      <c r="I50" s="28"/>
      <c r="J50" s="41"/>
      <c r="K50" s="23"/>
      <c r="L50" s="23"/>
      <c r="M50" s="41"/>
      <c r="N50" s="18"/>
      <c r="O50" s="37"/>
      <c r="P50" s="23">
        <v>527.44</v>
      </c>
      <c r="Q50" s="58">
        <f t="shared" si="0"/>
        <v>97.40350877192984</v>
      </c>
      <c r="R50" s="58"/>
    </row>
    <row r="51" spans="1:18" ht="12.75">
      <c r="A51" s="28"/>
      <c r="B51" s="28"/>
      <c r="C51" s="26" t="s">
        <v>63</v>
      </c>
      <c r="D51" s="21">
        <v>323</v>
      </c>
      <c r="E51" s="29" t="s">
        <v>26</v>
      </c>
      <c r="F51" s="23">
        <f>F52+F53+F54+F55+F56+F57+F58+F59</f>
        <v>18768.57</v>
      </c>
      <c r="G51" s="28"/>
      <c r="H51" s="28"/>
      <c r="I51" s="28"/>
      <c r="J51" s="41">
        <f>L51-F51</f>
        <v>-18768.57</v>
      </c>
      <c r="K51" s="23"/>
      <c r="L51" s="23"/>
      <c r="M51" s="41"/>
      <c r="N51" s="18"/>
      <c r="O51" s="37"/>
      <c r="P51" s="23">
        <f>P52+P53+P54+P55+P56+P57+P58+P59</f>
        <v>15441.41</v>
      </c>
      <c r="Q51" s="58">
        <f t="shared" si="0"/>
        <v>82.27270378084212</v>
      </c>
      <c r="R51" s="58"/>
    </row>
    <row r="52" spans="1:18" ht="12.75">
      <c r="A52" s="28"/>
      <c r="B52" s="28"/>
      <c r="C52" s="26"/>
      <c r="D52" s="21">
        <v>3231</v>
      </c>
      <c r="E52" s="29" t="s">
        <v>116</v>
      </c>
      <c r="F52" s="23">
        <v>1844.29</v>
      </c>
      <c r="G52" s="28"/>
      <c r="H52" s="28"/>
      <c r="I52" s="28"/>
      <c r="J52" s="41"/>
      <c r="K52" s="23"/>
      <c r="L52" s="23"/>
      <c r="M52" s="41"/>
      <c r="N52" s="18"/>
      <c r="O52" s="37"/>
      <c r="P52" s="23">
        <v>2400.3</v>
      </c>
      <c r="Q52" s="58">
        <f t="shared" si="0"/>
        <v>130.14764489315672</v>
      </c>
      <c r="R52" s="58"/>
    </row>
    <row r="53" spans="1:18" ht="12.75">
      <c r="A53" s="28"/>
      <c r="B53" s="28"/>
      <c r="C53" s="26"/>
      <c r="D53" s="21">
        <v>3232</v>
      </c>
      <c r="E53" s="29" t="s">
        <v>117</v>
      </c>
      <c r="F53" s="23">
        <v>5050.51</v>
      </c>
      <c r="G53" s="28"/>
      <c r="H53" s="28"/>
      <c r="I53" s="28"/>
      <c r="J53" s="41"/>
      <c r="K53" s="23"/>
      <c r="L53" s="23"/>
      <c r="M53" s="41"/>
      <c r="N53" s="18"/>
      <c r="O53" s="37"/>
      <c r="P53" s="23">
        <v>3491.87</v>
      </c>
      <c r="Q53" s="58">
        <f t="shared" si="0"/>
        <v>69.13895824382091</v>
      </c>
      <c r="R53" s="58"/>
    </row>
    <row r="54" spans="1:18" ht="12.75">
      <c r="A54" s="28"/>
      <c r="B54" s="28"/>
      <c r="C54" s="26"/>
      <c r="D54" s="21">
        <v>3234</v>
      </c>
      <c r="E54" s="29" t="s">
        <v>118</v>
      </c>
      <c r="F54" s="23">
        <v>3257.44</v>
      </c>
      <c r="G54" s="28"/>
      <c r="H54" s="28"/>
      <c r="I54" s="28"/>
      <c r="J54" s="41"/>
      <c r="K54" s="23"/>
      <c r="L54" s="23"/>
      <c r="M54" s="41"/>
      <c r="N54" s="18"/>
      <c r="O54" s="37"/>
      <c r="P54" s="23">
        <v>3725.78</v>
      </c>
      <c r="Q54" s="58">
        <f t="shared" si="0"/>
        <v>114.3775480131637</v>
      </c>
      <c r="R54" s="58"/>
    </row>
    <row r="55" spans="1:18" ht="12.75">
      <c r="A55" s="28"/>
      <c r="B55" s="28"/>
      <c r="C55" s="26"/>
      <c r="D55" s="21">
        <v>3235</v>
      </c>
      <c r="E55" s="29" t="s">
        <v>106</v>
      </c>
      <c r="F55" s="23">
        <v>1012.84</v>
      </c>
      <c r="G55" s="28"/>
      <c r="H55" s="28"/>
      <c r="I55" s="28"/>
      <c r="J55" s="41"/>
      <c r="K55" s="23"/>
      <c r="L55" s="23"/>
      <c r="M55" s="41"/>
      <c r="N55" s="18"/>
      <c r="O55" s="37"/>
      <c r="P55" s="23">
        <v>0</v>
      </c>
      <c r="Q55" s="58">
        <f t="shared" si="0"/>
        <v>0</v>
      </c>
      <c r="R55" s="58"/>
    </row>
    <row r="56" spans="1:18" ht="12.75">
      <c r="A56" s="28"/>
      <c r="B56" s="28"/>
      <c r="C56" s="26"/>
      <c r="D56" s="21">
        <v>3236</v>
      </c>
      <c r="E56" s="29" t="s">
        <v>107</v>
      </c>
      <c r="F56" s="23">
        <v>165.9</v>
      </c>
      <c r="G56" s="28"/>
      <c r="H56" s="28"/>
      <c r="I56" s="28"/>
      <c r="J56" s="41"/>
      <c r="K56" s="23"/>
      <c r="L56" s="23"/>
      <c r="M56" s="41"/>
      <c r="N56" s="18"/>
      <c r="O56" s="37"/>
      <c r="P56" s="23">
        <v>0</v>
      </c>
      <c r="Q56" s="58">
        <v>0</v>
      </c>
      <c r="R56" s="58"/>
    </row>
    <row r="57" spans="1:18" ht="12.75">
      <c r="A57" s="28"/>
      <c r="B57" s="28"/>
      <c r="C57" s="26"/>
      <c r="D57" s="21">
        <v>3237</v>
      </c>
      <c r="E57" s="29" t="s">
        <v>119</v>
      </c>
      <c r="F57" s="23">
        <v>2323.31</v>
      </c>
      <c r="G57" s="28"/>
      <c r="H57" s="28"/>
      <c r="I57" s="28"/>
      <c r="J57" s="41"/>
      <c r="K57" s="23"/>
      <c r="L57" s="23"/>
      <c r="M57" s="41"/>
      <c r="N57" s="18"/>
      <c r="O57" s="37"/>
      <c r="P57" s="23">
        <v>1629.12</v>
      </c>
      <c r="Q57" s="58">
        <f t="shared" si="0"/>
        <v>70.12064683576449</v>
      </c>
      <c r="R57" s="58"/>
    </row>
    <row r="58" spans="1:18" ht="12.75">
      <c r="A58" s="28"/>
      <c r="B58" s="28"/>
      <c r="C58" s="26"/>
      <c r="D58" s="21">
        <v>3238</v>
      </c>
      <c r="E58" s="29" t="s">
        <v>120</v>
      </c>
      <c r="F58" s="23">
        <v>2457.86</v>
      </c>
      <c r="G58" s="28"/>
      <c r="H58" s="28"/>
      <c r="I58" s="28"/>
      <c r="J58" s="41"/>
      <c r="K58" s="23"/>
      <c r="L58" s="23"/>
      <c r="M58" s="41"/>
      <c r="N58" s="18"/>
      <c r="O58" s="37"/>
      <c r="P58" s="23">
        <v>1925.1</v>
      </c>
      <c r="Q58" s="58">
        <f t="shared" si="0"/>
        <v>78.32423327610196</v>
      </c>
      <c r="R58" s="58"/>
    </row>
    <row r="59" spans="1:18" ht="12.75">
      <c r="A59" s="28"/>
      <c r="B59" s="28"/>
      <c r="C59" s="26"/>
      <c r="D59" s="21">
        <v>3239</v>
      </c>
      <c r="E59" s="29" t="s">
        <v>121</v>
      </c>
      <c r="F59" s="23">
        <v>2656.42</v>
      </c>
      <c r="G59" s="28"/>
      <c r="H59" s="28"/>
      <c r="I59" s="28"/>
      <c r="J59" s="41"/>
      <c r="K59" s="23"/>
      <c r="L59" s="23"/>
      <c r="M59" s="41"/>
      <c r="N59" s="18"/>
      <c r="O59" s="37"/>
      <c r="P59" s="23">
        <v>2269.24</v>
      </c>
      <c r="Q59" s="58">
        <f t="shared" si="0"/>
        <v>85.42474458105268</v>
      </c>
      <c r="R59" s="58"/>
    </row>
    <row r="60" spans="1:18" ht="12.75">
      <c r="A60" s="28"/>
      <c r="B60" s="28"/>
      <c r="C60" s="26" t="s">
        <v>64</v>
      </c>
      <c r="D60" s="21">
        <v>329</v>
      </c>
      <c r="E60" s="29" t="s">
        <v>4</v>
      </c>
      <c r="F60" s="23">
        <v>3070.6</v>
      </c>
      <c r="G60" s="28"/>
      <c r="H60" s="28"/>
      <c r="I60" s="28"/>
      <c r="J60" s="41">
        <f>L60-F60</f>
        <v>-3070.6</v>
      </c>
      <c r="K60" s="23"/>
      <c r="L60" s="23"/>
      <c r="M60" s="41"/>
      <c r="N60" s="18"/>
      <c r="O60" s="37"/>
      <c r="P60" s="23">
        <f>P61+P62+P63+P64</f>
        <v>3682.8799999999997</v>
      </c>
      <c r="Q60" s="58">
        <f t="shared" si="0"/>
        <v>119.94007685794305</v>
      </c>
      <c r="R60" s="58"/>
    </row>
    <row r="61" spans="1:18" ht="12.75">
      <c r="A61" s="28"/>
      <c r="B61" s="28"/>
      <c r="C61" s="26"/>
      <c r="D61" s="21">
        <v>3293</v>
      </c>
      <c r="E61" s="29" t="s">
        <v>122</v>
      </c>
      <c r="F61" s="23">
        <v>1284.45</v>
      </c>
      <c r="G61" s="28"/>
      <c r="H61" s="28"/>
      <c r="I61" s="28"/>
      <c r="J61" s="41"/>
      <c r="K61" s="23"/>
      <c r="L61" s="23"/>
      <c r="M61" s="41"/>
      <c r="N61" s="18"/>
      <c r="O61" s="37"/>
      <c r="P61" s="23">
        <v>2339.43</v>
      </c>
      <c r="Q61" s="58">
        <f t="shared" si="0"/>
        <v>182.13476585308885</v>
      </c>
      <c r="R61" s="58"/>
    </row>
    <row r="62" spans="1:18" ht="12.75">
      <c r="A62" s="28"/>
      <c r="B62" s="28"/>
      <c r="C62" s="26"/>
      <c r="D62" s="21">
        <v>3294</v>
      </c>
      <c r="E62" s="29" t="s">
        <v>123</v>
      </c>
      <c r="F62" s="23">
        <v>192.45</v>
      </c>
      <c r="G62" s="28"/>
      <c r="H62" s="28"/>
      <c r="I62" s="28"/>
      <c r="J62" s="41"/>
      <c r="K62" s="23"/>
      <c r="L62" s="23"/>
      <c r="M62" s="41"/>
      <c r="N62" s="18"/>
      <c r="O62" s="37"/>
      <c r="P62" s="23">
        <v>186.27</v>
      </c>
      <c r="Q62" s="58">
        <f t="shared" si="0"/>
        <v>96.78877630553391</v>
      </c>
      <c r="R62" s="58"/>
    </row>
    <row r="63" spans="1:18" ht="12.75">
      <c r="A63" s="28"/>
      <c r="B63" s="28"/>
      <c r="C63" s="26"/>
      <c r="D63" s="21">
        <v>3295</v>
      </c>
      <c r="E63" s="29" t="s">
        <v>124</v>
      </c>
      <c r="F63" s="23">
        <v>196.1</v>
      </c>
      <c r="G63" s="28"/>
      <c r="H63" s="28"/>
      <c r="I63" s="28"/>
      <c r="J63" s="41"/>
      <c r="K63" s="23"/>
      <c r="L63" s="23"/>
      <c r="M63" s="41"/>
      <c r="N63" s="18"/>
      <c r="O63" s="37"/>
      <c r="P63" s="23">
        <v>118.18</v>
      </c>
      <c r="Q63" s="58">
        <f t="shared" si="0"/>
        <v>60.26517083120857</v>
      </c>
      <c r="R63" s="58"/>
    </row>
    <row r="64" spans="1:18" ht="12.75">
      <c r="A64" s="28"/>
      <c r="B64" s="28"/>
      <c r="C64" s="26"/>
      <c r="D64" s="21">
        <v>3299</v>
      </c>
      <c r="E64" s="29" t="s">
        <v>4</v>
      </c>
      <c r="F64" s="23">
        <v>1397.6</v>
      </c>
      <c r="G64" s="28"/>
      <c r="H64" s="28"/>
      <c r="I64" s="28"/>
      <c r="J64" s="41"/>
      <c r="K64" s="23"/>
      <c r="L64" s="23"/>
      <c r="M64" s="41"/>
      <c r="N64" s="18"/>
      <c r="O64" s="37"/>
      <c r="P64" s="23">
        <v>1039</v>
      </c>
      <c r="Q64" s="58">
        <f t="shared" si="0"/>
        <v>74.34172867773327</v>
      </c>
      <c r="R64" s="58"/>
    </row>
    <row r="65" spans="1:18" ht="12.75">
      <c r="A65" s="28"/>
      <c r="B65" s="28"/>
      <c r="C65" s="26"/>
      <c r="D65" s="21">
        <v>34</v>
      </c>
      <c r="E65" s="29" t="s">
        <v>27</v>
      </c>
      <c r="F65" s="23">
        <f>F66</f>
        <v>666.09</v>
      </c>
      <c r="G65" s="28"/>
      <c r="H65" s="28"/>
      <c r="I65" s="28"/>
      <c r="J65" s="41"/>
      <c r="K65" s="23">
        <v>681.64</v>
      </c>
      <c r="L65" s="23"/>
      <c r="M65" s="41">
        <v>8000</v>
      </c>
      <c r="N65" s="18"/>
      <c r="O65" s="37"/>
      <c r="P65" s="23">
        <f>P66</f>
        <v>864.61</v>
      </c>
      <c r="Q65" s="58">
        <f t="shared" si="0"/>
        <v>129.8037802699335</v>
      </c>
      <c r="R65" s="58">
        <f>P65/K65*100</f>
        <v>126.84261487001937</v>
      </c>
    </row>
    <row r="66" spans="1:18" ht="12.75">
      <c r="A66" s="28"/>
      <c r="B66" s="28"/>
      <c r="C66" s="26" t="s">
        <v>65</v>
      </c>
      <c r="D66" s="21">
        <v>343</v>
      </c>
      <c r="E66" s="29" t="s">
        <v>27</v>
      </c>
      <c r="F66" s="23">
        <f>F67</f>
        <v>666.09</v>
      </c>
      <c r="G66" s="28"/>
      <c r="H66" s="28"/>
      <c r="I66" s="28"/>
      <c r="J66" s="41">
        <f>L66-F66</f>
        <v>-666.09</v>
      </c>
      <c r="K66" s="23"/>
      <c r="L66" s="23"/>
      <c r="M66" s="41"/>
      <c r="N66" s="18"/>
      <c r="O66" s="37"/>
      <c r="P66" s="23">
        <f>P67</f>
        <v>864.61</v>
      </c>
      <c r="Q66" s="58">
        <f t="shared" si="0"/>
        <v>129.8037802699335</v>
      </c>
      <c r="R66" s="58"/>
    </row>
    <row r="67" spans="1:18" ht="12.75">
      <c r="A67" s="28"/>
      <c r="B67" s="28"/>
      <c r="C67" s="26"/>
      <c r="D67" s="21">
        <v>3431</v>
      </c>
      <c r="E67" s="29" t="s">
        <v>125</v>
      </c>
      <c r="F67" s="23">
        <v>666.09</v>
      </c>
      <c r="G67" s="28"/>
      <c r="H67" s="28"/>
      <c r="I67" s="28"/>
      <c r="J67" s="41"/>
      <c r="K67" s="23"/>
      <c r="L67" s="23"/>
      <c r="M67" s="41"/>
      <c r="N67" s="18"/>
      <c r="O67" s="37"/>
      <c r="P67" s="23">
        <v>864.61</v>
      </c>
      <c r="Q67" s="58">
        <f t="shared" si="0"/>
        <v>129.8037802699335</v>
      </c>
      <c r="R67" s="58"/>
    </row>
    <row r="68" spans="1:18" ht="12.75">
      <c r="A68" s="18"/>
      <c r="B68" s="18"/>
      <c r="C68" s="26"/>
      <c r="D68" s="21"/>
      <c r="E68" s="29"/>
      <c r="F68" s="27"/>
      <c r="G68" s="18"/>
      <c r="H68" s="18"/>
      <c r="I68" s="18"/>
      <c r="J68" s="37"/>
      <c r="K68" s="27"/>
      <c r="L68" s="27"/>
      <c r="M68" s="37"/>
      <c r="N68" s="18"/>
      <c r="O68" s="37"/>
      <c r="P68" s="37"/>
      <c r="Q68" s="58"/>
      <c r="R68" s="58"/>
    </row>
    <row r="69" spans="1:18" ht="12.75">
      <c r="A69" s="18"/>
      <c r="B69" s="18"/>
      <c r="C69" s="26"/>
      <c r="D69" s="21"/>
      <c r="E69" s="29"/>
      <c r="F69" s="27"/>
      <c r="G69" s="18"/>
      <c r="H69" s="18"/>
      <c r="I69" s="18"/>
      <c r="J69" s="37"/>
      <c r="K69" s="27"/>
      <c r="L69" s="27"/>
      <c r="M69" s="37"/>
      <c r="N69" s="18"/>
      <c r="O69" s="37"/>
      <c r="P69" s="37"/>
      <c r="Q69" s="58"/>
      <c r="R69" s="58"/>
    </row>
    <row r="70" spans="1:18" ht="12.75">
      <c r="A70" s="18" t="s">
        <v>17</v>
      </c>
      <c r="B70" s="18"/>
      <c r="C70" s="26"/>
      <c r="D70" s="21"/>
      <c r="E70" s="30"/>
      <c r="F70" s="23"/>
      <c r="G70" s="18"/>
      <c r="H70" s="18"/>
      <c r="I70" s="18"/>
      <c r="J70" s="37"/>
      <c r="K70" s="23"/>
      <c r="L70" s="23"/>
      <c r="M70" s="37"/>
      <c r="N70" s="18"/>
      <c r="O70" s="37"/>
      <c r="P70" s="37"/>
      <c r="Q70" s="58"/>
      <c r="R70" s="58"/>
    </row>
    <row r="71" spans="1:18" ht="12.75">
      <c r="A71" s="24" t="s">
        <v>2</v>
      </c>
      <c r="B71" s="22">
        <v>2201</v>
      </c>
      <c r="C71" s="26"/>
      <c r="D71" s="22"/>
      <c r="E71" s="31" t="s">
        <v>18</v>
      </c>
      <c r="F71" s="27">
        <f>SUM(F74)</f>
        <v>71614.45999999999</v>
      </c>
      <c r="G71" s="24"/>
      <c r="H71" s="24"/>
      <c r="I71" s="24"/>
      <c r="J71" s="37">
        <f>L71-F71</f>
        <v>-71614.45999999999</v>
      </c>
      <c r="K71" s="27">
        <f>SUM(K74)</f>
        <v>73548.23</v>
      </c>
      <c r="L71" s="27"/>
      <c r="M71" s="27">
        <f>SUM(M74)</f>
        <v>467811.4</v>
      </c>
      <c r="N71" s="18"/>
      <c r="O71" s="37"/>
      <c r="P71" s="40">
        <f>P74</f>
        <v>73548.73</v>
      </c>
      <c r="Q71" s="58">
        <f t="shared" si="0"/>
        <v>102.70094894243427</v>
      </c>
      <c r="R71" s="58">
        <f>P71/K71*100</f>
        <v>100.00067982601348</v>
      </c>
    </row>
    <row r="72" spans="1:18" ht="12.75">
      <c r="A72" s="28" t="s">
        <v>3</v>
      </c>
      <c r="B72" s="21" t="s">
        <v>90</v>
      </c>
      <c r="C72" s="26"/>
      <c r="D72" s="21"/>
      <c r="E72" s="32" t="s">
        <v>19</v>
      </c>
      <c r="F72" s="23"/>
      <c r="G72" s="28"/>
      <c r="H72" s="28"/>
      <c r="I72" s="28"/>
      <c r="J72" s="37"/>
      <c r="K72" s="23"/>
      <c r="L72" s="23"/>
      <c r="M72" s="41"/>
      <c r="N72" s="18"/>
      <c r="O72" s="37"/>
      <c r="P72" s="37"/>
      <c r="Q72" s="58"/>
      <c r="R72" s="58"/>
    </row>
    <row r="73" spans="1:18" ht="12.75">
      <c r="A73" s="18" t="s">
        <v>77</v>
      </c>
      <c r="B73" s="18"/>
      <c r="C73" s="26"/>
      <c r="D73" s="18"/>
      <c r="E73" s="33" t="s">
        <v>16</v>
      </c>
      <c r="F73" s="23"/>
      <c r="G73" s="18"/>
      <c r="H73" s="18"/>
      <c r="I73" s="18"/>
      <c r="J73" s="37"/>
      <c r="K73" s="23"/>
      <c r="L73" s="23"/>
      <c r="M73" s="37"/>
      <c r="N73" s="18"/>
      <c r="O73" s="37"/>
      <c r="P73" s="37"/>
      <c r="Q73" s="58"/>
      <c r="R73" s="58"/>
    </row>
    <row r="74" spans="1:18" ht="12.75">
      <c r="A74" s="18"/>
      <c r="B74" s="18"/>
      <c r="C74" s="26"/>
      <c r="D74" s="18">
        <v>32</v>
      </c>
      <c r="E74" s="33" t="s">
        <v>43</v>
      </c>
      <c r="F74" s="27">
        <f>SUM(F75+F77+F79+F83)</f>
        <v>71614.45999999999</v>
      </c>
      <c r="G74" s="18"/>
      <c r="H74" s="18"/>
      <c r="I74" s="18"/>
      <c r="J74" s="37">
        <f>L74-F74</f>
        <v>-71614.45999999999</v>
      </c>
      <c r="K74" s="27">
        <v>73548.23</v>
      </c>
      <c r="L74" s="27"/>
      <c r="M74" s="37">
        <v>467811.4</v>
      </c>
      <c r="N74" s="18"/>
      <c r="O74" s="37"/>
      <c r="P74" s="27">
        <f>P75+P77+P79+P83</f>
        <v>73548.73</v>
      </c>
      <c r="Q74" s="58">
        <f t="shared" si="0"/>
        <v>102.70094894243427</v>
      </c>
      <c r="R74" s="58">
        <f>P74/K74*100</f>
        <v>100.00067982601348</v>
      </c>
    </row>
    <row r="75" spans="1:18" ht="12.75">
      <c r="A75" s="18"/>
      <c r="B75" s="18"/>
      <c r="C75" s="26" t="s">
        <v>66</v>
      </c>
      <c r="D75" s="28">
        <v>321</v>
      </c>
      <c r="E75" s="33" t="s">
        <v>24</v>
      </c>
      <c r="F75" s="37">
        <f>F76</f>
        <v>20581.16</v>
      </c>
      <c r="G75" s="28"/>
      <c r="H75" s="28"/>
      <c r="I75" s="28"/>
      <c r="J75" s="41">
        <f>L75-F75</f>
        <v>-20581.16</v>
      </c>
      <c r="K75" s="23"/>
      <c r="L75" s="23"/>
      <c r="M75" s="41"/>
      <c r="N75" s="18"/>
      <c r="O75" s="37"/>
      <c r="P75" s="37">
        <f>P76</f>
        <v>23324.99</v>
      </c>
      <c r="Q75" s="58">
        <f t="shared" si="0"/>
        <v>113.33175583883515</v>
      </c>
      <c r="R75" s="58"/>
    </row>
    <row r="76" spans="1:18" ht="12.75">
      <c r="A76" s="18"/>
      <c r="B76" s="18"/>
      <c r="C76" s="26"/>
      <c r="D76" s="28">
        <v>3212</v>
      </c>
      <c r="E76" s="33" t="s">
        <v>104</v>
      </c>
      <c r="F76" s="23">
        <v>20581.16</v>
      </c>
      <c r="G76" s="28"/>
      <c r="H76" s="28"/>
      <c r="I76" s="28"/>
      <c r="J76" s="41"/>
      <c r="K76" s="23"/>
      <c r="L76" s="23"/>
      <c r="M76" s="41"/>
      <c r="N76" s="18"/>
      <c r="O76" s="37"/>
      <c r="P76" s="23">
        <v>23324.99</v>
      </c>
      <c r="Q76" s="58">
        <f t="shared" si="0"/>
        <v>113.33175583883515</v>
      </c>
      <c r="R76" s="58"/>
    </row>
    <row r="77" spans="1:18" ht="12.75">
      <c r="A77" s="18"/>
      <c r="B77" s="18"/>
      <c r="C77" s="26" t="s">
        <v>67</v>
      </c>
      <c r="D77" s="21">
        <v>322</v>
      </c>
      <c r="E77" s="32" t="s">
        <v>25</v>
      </c>
      <c r="F77" s="37">
        <f>F78</f>
        <v>23749.18</v>
      </c>
      <c r="G77" s="28"/>
      <c r="H77" s="28"/>
      <c r="I77" s="28"/>
      <c r="J77" s="41">
        <f>L77-F77</f>
        <v>-23749.18</v>
      </c>
      <c r="K77" s="23"/>
      <c r="L77" s="23"/>
      <c r="M77" s="41"/>
      <c r="N77" s="18"/>
      <c r="O77" s="37"/>
      <c r="P77" s="37">
        <f>P78</f>
        <v>24238.59</v>
      </c>
      <c r="Q77" s="58">
        <f t="shared" si="0"/>
        <v>102.06074483413742</v>
      </c>
      <c r="R77" s="58"/>
    </row>
    <row r="78" spans="1:18" ht="12.75">
      <c r="A78" s="18"/>
      <c r="B78" s="18"/>
      <c r="C78" s="26"/>
      <c r="D78" s="21">
        <v>3223</v>
      </c>
      <c r="E78" s="32" t="s">
        <v>105</v>
      </c>
      <c r="F78" s="37">
        <v>23749.18</v>
      </c>
      <c r="G78" s="28"/>
      <c r="H78" s="28"/>
      <c r="I78" s="28"/>
      <c r="J78" s="41"/>
      <c r="K78" s="23"/>
      <c r="L78" s="23"/>
      <c r="M78" s="41"/>
      <c r="N78" s="18"/>
      <c r="O78" s="37"/>
      <c r="P78" s="37">
        <v>24238.59</v>
      </c>
      <c r="Q78" s="58">
        <f t="shared" si="0"/>
        <v>102.06074483413742</v>
      </c>
      <c r="R78" s="58"/>
    </row>
    <row r="79" spans="1:18" ht="12.75">
      <c r="A79" s="18"/>
      <c r="B79" s="18"/>
      <c r="C79" s="26" t="s">
        <v>69</v>
      </c>
      <c r="D79" s="21">
        <v>323</v>
      </c>
      <c r="E79" s="32" t="s">
        <v>26</v>
      </c>
      <c r="F79" s="37">
        <f>F81+F82</f>
        <v>26020.309999999998</v>
      </c>
      <c r="G79" s="28"/>
      <c r="H79" s="28"/>
      <c r="I79" s="28"/>
      <c r="J79" s="41">
        <f>L79-F79</f>
        <v>-26020.309999999998</v>
      </c>
      <c r="K79" s="23"/>
      <c r="L79" s="23"/>
      <c r="M79" s="41"/>
      <c r="N79" s="18"/>
      <c r="O79" s="37"/>
      <c r="P79" s="37">
        <f>P81+P82</f>
        <v>24680.75</v>
      </c>
      <c r="Q79" s="58">
        <f t="shared" si="0"/>
        <v>94.85186763724184</v>
      </c>
      <c r="R79" s="58"/>
    </row>
    <row r="80" spans="1:18" ht="12.75">
      <c r="A80" s="18"/>
      <c r="B80" s="18"/>
      <c r="C80" s="26"/>
      <c r="D80" s="21">
        <v>3232</v>
      </c>
      <c r="E80" s="32" t="s">
        <v>168</v>
      </c>
      <c r="F80" s="37">
        <v>0</v>
      </c>
      <c r="G80" s="28"/>
      <c r="H80" s="28"/>
      <c r="I80" s="28"/>
      <c r="J80" s="41"/>
      <c r="K80" s="23"/>
      <c r="L80" s="23"/>
      <c r="M80" s="41"/>
      <c r="N80" s="18"/>
      <c r="O80" s="37"/>
      <c r="P80" s="37">
        <v>0</v>
      </c>
      <c r="Q80" s="58"/>
      <c r="R80" s="58"/>
    </row>
    <row r="81" spans="1:18" ht="12.75">
      <c r="A81" s="18"/>
      <c r="B81" s="18"/>
      <c r="C81" s="26"/>
      <c r="D81" s="21">
        <v>3235</v>
      </c>
      <c r="E81" s="32" t="s">
        <v>106</v>
      </c>
      <c r="F81" s="37">
        <v>22994.23</v>
      </c>
      <c r="G81" s="28"/>
      <c r="H81" s="28"/>
      <c r="I81" s="28"/>
      <c r="J81" s="41"/>
      <c r="K81" s="23"/>
      <c r="L81" s="23"/>
      <c r="M81" s="41"/>
      <c r="N81" s="18"/>
      <c r="O81" s="37"/>
      <c r="P81" s="37">
        <v>21734.25</v>
      </c>
      <c r="Q81" s="58">
        <f t="shared" si="0"/>
        <v>94.52045143499042</v>
      </c>
      <c r="R81" s="58"/>
    </row>
    <row r="82" spans="1:18" ht="12.75">
      <c r="A82" s="18"/>
      <c r="B82" s="18"/>
      <c r="C82" s="26"/>
      <c r="D82" s="21">
        <v>3236</v>
      </c>
      <c r="E82" s="32" t="s">
        <v>107</v>
      </c>
      <c r="F82" s="37">
        <v>3026.08</v>
      </c>
      <c r="G82" s="28"/>
      <c r="H82" s="28"/>
      <c r="I82" s="28"/>
      <c r="J82" s="41"/>
      <c r="K82" s="23"/>
      <c r="L82" s="23"/>
      <c r="M82" s="41"/>
      <c r="N82" s="18"/>
      <c r="O82" s="37"/>
      <c r="P82" s="37">
        <v>2946.5</v>
      </c>
      <c r="Q82" s="58">
        <f t="shared" si="0"/>
        <v>97.37019510389679</v>
      </c>
      <c r="R82" s="58"/>
    </row>
    <row r="83" spans="1:18" ht="12.75">
      <c r="A83" s="18"/>
      <c r="B83" s="18"/>
      <c r="C83" s="26" t="s">
        <v>70</v>
      </c>
      <c r="D83" s="21">
        <v>329</v>
      </c>
      <c r="E83" s="32" t="s">
        <v>4</v>
      </c>
      <c r="F83" s="23">
        <f>F84</f>
        <v>1263.81</v>
      </c>
      <c r="G83" s="28"/>
      <c r="H83" s="28"/>
      <c r="I83" s="28"/>
      <c r="J83" s="41">
        <f>L83-F83</f>
        <v>-1263.81</v>
      </c>
      <c r="K83" s="23"/>
      <c r="L83" s="23"/>
      <c r="M83" s="41"/>
      <c r="N83" s="18"/>
      <c r="O83" s="37"/>
      <c r="P83" s="23">
        <f>P84</f>
        <v>1304.4</v>
      </c>
      <c r="Q83" s="58">
        <f t="shared" si="0"/>
        <v>103.21171695112399</v>
      </c>
      <c r="R83" s="58"/>
    </row>
    <row r="84" spans="1:18" ht="12.75">
      <c r="A84" s="18"/>
      <c r="B84" s="18"/>
      <c r="C84" s="26"/>
      <c r="D84" s="21">
        <v>3292</v>
      </c>
      <c r="E84" s="32" t="s">
        <v>108</v>
      </c>
      <c r="F84" s="37">
        <v>1263.81</v>
      </c>
      <c r="G84" s="28"/>
      <c r="H84" s="28"/>
      <c r="I84" s="28"/>
      <c r="J84" s="41"/>
      <c r="K84" s="23"/>
      <c r="L84" s="23"/>
      <c r="M84" s="41"/>
      <c r="N84" s="18"/>
      <c r="O84" s="37"/>
      <c r="P84" s="37">
        <v>1304.4</v>
      </c>
      <c r="Q84" s="58">
        <f t="shared" si="0"/>
        <v>103.21171695112399</v>
      </c>
      <c r="R84" s="58"/>
    </row>
    <row r="85" spans="1:18" ht="12.75">
      <c r="A85" s="18"/>
      <c r="B85" s="18"/>
      <c r="C85" s="26"/>
      <c r="D85" s="21"/>
      <c r="E85" s="32"/>
      <c r="F85" s="23"/>
      <c r="G85" s="18"/>
      <c r="H85" s="18"/>
      <c r="I85" s="18"/>
      <c r="J85" s="37"/>
      <c r="K85" s="23"/>
      <c r="L85" s="23"/>
      <c r="M85" s="37"/>
      <c r="N85" s="18"/>
      <c r="O85" s="37"/>
      <c r="P85" s="37"/>
      <c r="Q85" s="58"/>
      <c r="R85" s="58"/>
    </row>
    <row r="86" spans="1:18" ht="12.75">
      <c r="A86" s="18"/>
      <c r="B86" s="21"/>
      <c r="C86" s="26"/>
      <c r="D86" s="21"/>
      <c r="E86" s="34"/>
      <c r="F86" s="27"/>
      <c r="G86" s="18"/>
      <c r="H86" s="18"/>
      <c r="I86" s="18"/>
      <c r="J86" s="37"/>
      <c r="K86" s="27"/>
      <c r="L86" s="27"/>
      <c r="M86" s="37"/>
      <c r="N86" s="18"/>
      <c r="O86" s="18"/>
      <c r="P86" s="18"/>
      <c r="Q86" s="58"/>
      <c r="R86" s="58"/>
    </row>
    <row r="87" spans="1:18" ht="12.75">
      <c r="A87" s="18" t="s">
        <v>85</v>
      </c>
      <c r="B87" s="21"/>
      <c r="C87" s="26"/>
      <c r="D87" s="21"/>
      <c r="E87" s="34"/>
      <c r="F87" s="27"/>
      <c r="G87" s="18"/>
      <c r="H87" s="18"/>
      <c r="I87" s="18"/>
      <c r="J87" s="37"/>
      <c r="K87" s="27"/>
      <c r="L87" s="27"/>
      <c r="M87" s="37"/>
      <c r="N87" s="18"/>
      <c r="O87" s="18"/>
      <c r="P87" s="18"/>
      <c r="Q87" s="58"/>
      <c r="R87" s="58"/>
    </row>
    <row r="88" spans="1:18" s="4" customFormat="1" ht="12.75">
      <c r="A88" s="24" t="s">
        <v>46</v>
      </c>
      <c r="B88" s="22"/>
      <c r="C88" s="31"/>
      <c r="D88" s="22"/>
      <c r="E88" s="35" t="s">
        <v>29</v>
      </c>
      <c r="F88" s="27"/>
      <c r="G88" s="18"/>
      <c r="H88" s="18"/>
      <c r="I88" s="18"/>
      <c r="J88" s="27" t="e">
        <f>SUM(#REF!+#REF!+#REF!+#REF!+#REF!+#REF!+#REF!+#REF!+#REF!)</f>
        <v>#REF!</v>
      </c>
      <c r="K88" s="27"/>
      <c r="L88" s="23"/>
      <c r="M88" s="37"/>
      <c r="N88" s="24"/>
      <c r="O88" s="40">
        <v>434747.01</v>
      </c>
      <c r="P88" s="40"/>
      <c r="Q88" s="58"/>
      <c r="R88" s="58"/>
    </row>
    <row r="89" spans="1:18" s="4" customFormat="1" ht="12.75">
      <c r="A89" s="24"/>
      <c r="B89" s="22"/>
      <c r="C89" s="31"/>
      <c r="D89" s="22"/>
      <c r="E89" s="35"/>
      <c r="F89" s="27"/>
      <c r="G89" s="18"/>
      <c r="H89" s="18"/>
      <c r="I89" s="18"/>
      <c r="J89" s="27"/>
      <c r="K89" s="27"/>
      <c r="L89" s="23"/>
      <c r="M89" s="37"/>
      <c r="N89" s="24"/>
      <c r="O89" s="40"/>
      <c r="P89" s="40"/>
      <c r="Q89" s="58"/>
      <c r="R89" s="58"/>
    </row>
    <row r="90" spans="1:18" s="4" customFormat="1" ht="12.75">
      <c r="A90" s="28" t="s">
        <v>8</v>
      </c>
      <c r="B90" s="21" t="s">
        <v>132</v>
      </c>
      <c r="C90" s="26"/>
      <c r="D90" s="21"/>
      <c r="E90" s="65" t="s">
        <v>134</v>
      </c>
      <c r="F90" s="27"/>
      <c r="G90" s="18"/>
      <c r="H90" s="18"/>
      <c r="I90" s="18"/>
      <c r="J90" s="27"/>
      <c r="K90" s="27"/>
      <c r="L90" s="23"/>
      <c r="M90" s="37"/>
      <c r="N90" s="24"/>
      <c r="O90" s="40"/>
      <c r="P90" s="40"/>
      <c r="Q90" s="58"/>
      <c r="R90" s="58"/>
    </row>
    <row r="91" spans="1:18" s="4" customFormat="1" ht="12.75">
      <c r="A91" s="28" t="s">
        <v>133</v>
      </c>
      <c r="B91" s="21">
        <v>11001</v>
      </c>
      <c r="C91" s="26"/>
      <c r="D91" s="21"/>
      <c r="E91" s="65" t="s">
        <v>80</v>
      </c>
      <c r="F91" s="27">
        <v>0</v>
      </c>
      <c r="G91" s="18"/>
      <c r="H91" s="18"/>
      <c r="I91" s="18"/>
      <c r="J91" s="27"/>
      <c r="K91" s="27">
        <f>K92</f>
        <v>0</v>
      </c>
      <c r="L91" s="27"/>
      <c r="M91" s="37"/>
      <c r="N91" s="24"/>
      <c r="O91" s="40"/>
      <c r="P91" s="40">
        <v>0</v>
      </c>
      <c r="Q91" s="58">
        <v>0</v>
      </c>
      <c r="R91" s="58"/>
    </row>
    <row r="92" spans="1:18" s="4" customFormat="1" ht="12.75">
      <c r="A92" s="24"/>
      <c r="B92" s="22"/>
      <c r="C92" s="31"/>
      <c r="D92" s="21">
        <v>32</v>
      </c>
      <c r="E92" s="65" t="s">
        <v>81</v>
      </c>
      <c r="F92" s="40">
        <v>0</v>
      </c>
      <c r="G92" s="18"/>
      <c r="H92" s="18"/>
      <c r="I92" s="18"/>
      <c r="J92" s="27"/>
      <c r="K92" s="23">
        <v>0</v>
      </c>
      <c r="L92" s="23"/>
      <c r="M92" s="37"/>
      <c r="N92" s="24"/>
      <c r="O92" s="40"/>
      <c r="P92" s="40">
        <v>0</v>
      </c>
      <c r="Q92" s="58"/>
      <c r="R92" s="58"/>
    </row>
    <row r="93" spans="1:18" s="4" customFormat="1" ht="12.75">
      <c r="A93" s="24"/>
      <c r="B93" s="22"/>
      <c r="C93" s="31"/>
      <c r="D93" s="21">
        <v>322</v>
      </c>
      <c r="E93" s="65" t="s">
        <v>135</v>
      </c>
      <c r="F93" s="40">
        <v>0</v>
      </c>
      <c r="G93" s="18"/>
      <c r="H93" s="18"/>
      <c r="I93" s="18"/>
      <c r="J93" s="27"/>
      <c r="K93" s="23"/>
      <c r="L93" s="23"/>
      <c r="M93" s="37"/>
      <c r="N93" s="24"/>
      <c r="O93" s="40"/>
      <c r="P93" s="40">
        <v>0</v>
      </c>
      <c r="Q93" s="58"/>
      <c r="R93" s="58"/>
    </row>
    <row r="94" spans="1:18" s="4" customFormat="1" ht="12.75">
      <c r="A94" s="24"/>
      <c r="B94" s="22"/>
      <c r="C94" s="31"/>
      <c r="D94" s="21">
        <v>3223</v>
      </c>
      <c r="E94" s="65" t="s">
        <v>135</v>
      </c>
      <c r="F94" s="27"/>
      <c r="G94" s="18"/>
      <c r="H94" s="18"/>
      <c r="I94" s="18"/>
      <c r="J94" s="27"/>
      <c r="K94" s="23"/>
      <c r="L94" s="23"/>
      <c r="M94" s="37"/>
      <c r="N94" s="24"/>
      <c r="O94" s="40"/>
      <c r="P94" s="40"/>
      <c r="Q94" s="58"/>
      <c r="R94" s="58"/>
    </row>
    <row r="95" spans="1:18" s="4" customFormat="1" ht="12.75">
      <c r="A95" s="24"/>
      <c r="B95" s="22"/>
      <c r="C95" s="31"/>
      <c r="D95" s="21"/>
      <c r="E95" s="65"/>
      <c r="F95" s="27"/>
      <c r="G95" s="18"/>
      <c r="H95" s="18"/>
      <c r="I95" s="18"/>
      <c r="J95" s="27"/>
      <c r="K95" s="23"/>
      <c r="L95" s="23"/>
      <c r="M95" s="37"/>
      <c r="N95" s="24"/>
      <c r="O95" s="40"/>
      <c r="P95" s="40"/>
      <c r="Q95" s="58"/>
      <c r="R95" s="58"/>
    </row>
    <row r="96" spans="1:18" s="4" customFormat="1" ht="12.75">
      <c r="A96" s="28" t="s">
        <v>8</v>
      </c>
      <c r="B96" s="21" t="s">
        <v>132</v>
      </c>
      <c r="C96" s="31"/>
      <c r="D96" s="22"/>
      <c r="E96" s="65" t="s">
        <v>134</v>
      </c>
      <c r="F96" s="27"/>
      <c r="G96" s="18"/>
      <c r="H96" s="18"/>
      <c r="I96" s="18"/>
      <c r="J96" s="27"/>
      <c r="K96" s="23"/>
      <c r="L96" s="23"/>
      <c r="M96" s="37"/>
      <c r="N96" s="24"/>
      <c r="O96" s="40"/>
      <c r="P96" s="40"/>
      <c r="Q96" s="58"/>
      <c r="R96" s="58"/>
    </row>
    <row r="97" spans="1:18" s="4" customFormat="1" ht="12.75">
      <c r="A97" s="28" t="s">
        <v>133</v>
      </c>
      <c r="B97" s="21">
        <v>48011</v>
      </c>
      <c r="C97" s="26"/>
      <c r="D97" s="21"/>
      <c r="E97" s="65" t="s">
        <v>136</v>
      </c>
      <c r="F97" s="27">
        <f>F98</f>
        <v>585.55</v>
      </c>
      <c r="G97" s="18"/>
      <c r="H97" s="18"/>
      <c r="I97" s="18"/>
      <c r="J97" s="27"/>
      <c r="K97" s="27">
        <v>2849.96</v>
      </c>
      <c r="L97" s="27"/>
      <c r="M97" s="37"/>
      <c r="N97" s="24"/>
      <c r="O97" s="40"/>
      <c r="P97" s="40">
        <f>P98</f>
        <v>974.14</v>
      </c>
      <c r="Q97" s="58">
        <v>0</v>
      </c>
      <c r="R97" s="58">
        <f>P97/K97*100</f>
        <v>34.18083060814889</v>
      </c>
    </row>
    <row r="98" spans="1:18" s="4" customFormat="1" ht="12.75">
      <c r="A98" s="28"/>
      <c r="B98" s="21"/>
      <c r="C98" s="26"/>
      <c r="D98" s="21">
        <v>32</v>
      </c>
      <c r="E98" s="65" t="s">
        <v>81</v>
      </c>
      <c r="F98" s="41">
        <f>F99</f>
        <v>585.55</v>
      </c>
      <c r="G98" s="18"/>
      <c r="H98" s="18"/>
      <c r="I98" s="18"/>
      <c r="J98" s="27"/>
      <c r="K98" s="23">
        <v>2849.96</v>
      </c>
      <c r="L98" s="23"/>
      <c r="M98" s="37"/>
      <c r="N98" s="24"/>
      <c r="O98" s="40"/>
      <c r="P98" s="41">
        <v>974.14</v>
      </c>
      <c r="Q98" s="58"/>
      <c r="R98" s="58">
        <f>P98/K98*100</f>
        <v>34.18083060814889</v>
      </c>
    </row>
    <row r="99" spans="1:18" s="4" customFormat="1" ht="12.75">
      <c r="A99" s="28"/>
      <c r="B99" s="21"/>
      <c r="C99" s="26"/>
      <c r="D99" s="21">
        <v>321</v>
      </c>
      <c r="E99" s="65" t="s">
        <v>137</v>
      </c>
      <c r="F99" s="41">
        <v>585.55</v>
      </c>
      <c r="G99" s="18"/>
      <c r="H99" s="18"/>
      <c r="I99" s="18"/>
      <c r="J99" s="27"/>
      <c r="K99" s="23">
        <v>0</v>
      </c>
      <c r="L99" s="23"/>
      <c r="M99" s="37"/>
      <c r="N99" s="24"/>
      <c r="O99" s="40"/>
      <c r="P99" s="41">
        <v>974.14</v>
      </c>
      <c r="Q99" s="58"/>
      <c r="R99" s="58"/>
    </row>
    <row r="100" spans="1:18" s="4" customFormat="1" ht="12.75">
      <c r="A100" s="28"/>
      <c r="B100" s="21"/>
      <c r="C100" s="26"/>
      <c r="D100" s="21">
        <v>3212</v>
      </c>
      <c r="E100" s="65" t="s">
        <v>137</v>
      </c>
      <c r="F100" s="27"/>
      <c r="G100" s="18"/>
      <c r="H100" s="18"/>
      <c r="I100" s="18"/>
      <c r="J100" s="27"/>
      <c r="K100" s="23"/>
      <c r="L100" s="23"/>
      <c r="M100" s="37"/>
      <c r="N100" s="24"/>
      <c r="O100" s="40"/>
      <c r="P100" s="40"/>
      <c r="Q100" s="58"/>
      <c r="R100" s="58"/>
    </row>
    <row r="101" spans="1:18" s="4" customFormat="1" ht="12.75">
      <c r="A101" s="24"/>
      <c r="B101" s="22"/>
      <c r="C101" s="31"/>
      <c r="D101" s="22"/>
      <c r="E101" s="35"/>
      <c r="F101" s="27"/>
      <c r="G101" s="18"/>
      <c r="H101" s="18"/>
      <c r="I101" s="18"/>
      <c r="J101" s="27"/>
      <c r="K101" s="23"/>
      <c r="L101" s="23"/>
      <c r="M101" s="37"/>
      <c r="N101" s="24"/>
      <c r="O101" s="40"/>
      <c r="P101" s="40"/>
      <c r="Q101" s="58"/>
      <c r="R101" s="58"/>
    </row>
    <row r="102" spans="1:18" s="4" customFormat="1" ht="12.75">
      <c r="A102" s="28" t="s">
        <v>8</v>
      </c>
      <c r="B102" s="21">
        <v>230102</v>
      </c>
      <c r="C102" s="26"/>
      <c r="D102" s="21"/>
      <c r="E102" s="65" t="s">
        <v>138</v>
      </c>
      <c r="F102" s="27"/>
      <c r="G102" s="18"/>
      <c r="H102" s="18"/>
      <c r="I102" s="18"/>
      <c r="J102" s="27"/>
      <c r="K102" s="23"/>
      <c r="L102" s="23"/>
      <c r="M102" s="37"/>
      <c r="N102" s="24"/>
      <c r="O102" s="40"/>
      <c r="P102" s="40"/>
      <c r="Q102" s="58"/>
      <c r="R102" s="58"/>
    </row>
    <row r="103" spans="1:18" s="4" customFormat="1" ht="12.75">
      <c r="A103" s="28" t="s">
        <v>139</v>
      </c>
      <c r="B103" s="21">
        <v>11001</v>
      </c>
      <c r="C103" s="26"/>
      <c r="D103" s="21"/>
      <c r="E103" s="65" t="s">
        <v>80</v>
      </c>
      <c r="F103" s="27">
        <v>503.02</v>
      </c>
      <c r="G103" s="18"/>
      <c r="H103" s="18"/>
      <c r="I103" s="18"/>
      <c r="J103" s="27"/>
      <c r="K103" s="27">
        <v>465.38</v>
      </c>
      <c r="L103" s="27"/>
      <c r="M103" s="37"/>
      <c r="N103" s="24"/>
      <c r="O103" s="40"/>
      <c r="P103" s="40">
        <f>P104+P107+P110</f>
        <v>465.38</v>
      </c>
      <c r="Q103" s="58">
        <v>0</v>
      </c>
      <c r="R103" s="58">
        <f>P103/K103*100</f>
        <v>100</v>
      </c>
    </row>
    <row r="104" spans="1:18" s="4" customFormat="1" ht="12.75">
      <c r="A104" s="28"/>
      <c r="B104" s="21"/>
      <c r="C104" s="26"/>
      <c r="D104" s="21">
        <v>31</v>
      </c>
      <c r="E104" s="65" t="s">
        <v>41</v>
      </c>
      <c r="F104" s="41">
        <v>92.77</v>
      </c>
      <c r="G104" s="18"/>
      <c r="H104" s="18"/>
      <c r="I104" s="18"/>
      <c r="J104" s="27"/>
      <c r="K104" s="23">
        <v>92.77</v>
      </c>
      <c r="L104" s="23"/>
      <c r="M104" s="37"/>
      <c r="N104" s="24"/>
      <c r="O104" s="40"/>
      <c r="P104" s="41">
        <f>P105+P106</f>
        <v>92.77</v>
      </c>
      <c r="Q104" s="58"/>
      <c r="R104" s="58">
        <f>P104/K104*100</f>
        <v>100</v>
      </c>
    </row>
    <row r="105" spans="1:18" s="4" customFormat="1" ht="12.75">
      <c r="A105" s="28"/>
      <c r="B105" s="21"/>
      <c r="C105" s="26"/>
      <c r="D105" s="21">
        <v>3111</v>
      </c>
      <c r="E105" s="65" t="s">
        <v>140</v>
      </c>
      <c r="F105" s="41">
        <v>79.63</v>
      </c>
      <c r="G105" s="18"/>
      <c r="H105" s="18"/>
      <c r="I105" s="18"/>
      <c r="J105" s="27"/>
      <c r="K105" s="23"/>
      <c r="L105" s="23"/>
      <c r="M105" s="37"/>
      <c r="N105" s="24"/>
      <c r="O105" s="40"/>
      <c r="P105" s="41">
        <v>79.63</v>
      </c>
      <c r="Q105" s="58"/>
      <c r="R105" s="58"/>
    </row>
    <row r="106" spans="1:18" s="4" customFormat="1" ht="12.75">
      <c r="A106" s="28"/>
      <c r="B106" s="21"/>
      <c r="C106" s="26"/>
      <c r="D106" s="21">
        <v>3132</v>
      </c>
      <c r="E106" s="65" t="s">
        <v>141</v>
      </c>
      <c r="F106" s="41">
        <v>13.14</v>
      </c>
      <c r="G106" s="18"/>
      <c r="H106" s="18"/>
      <c r="I106" s="18"/>
      <c r="J106" s="27"/>
      <c r="K106" s="23"/>
      <c r="L106" s="23"/>
      <c r="M106" s="37"/>
      <c r="N106" s="24"/>
      <c r="O106" s="40"/>
      <c r="P106" s="41">
        <v>13.14</v>
      </c>
      <c r="Q106" s="58"/>
      <c r="R106" s="58"/>
    </row>
    <row r="107" spans="1:18" s="4" customFormat="1" ht="12.75">
      <c r="A107" s="28"/>
      <c r="B107" s="21"/>
      <c r="C107" s="26"/>
      <c r="D107" s="21">
        <v>32</v>
      </c>
      <c r="E107" s="65" t="s">
        <v>81</v>
      </c>
      <c r="F107" s="41">
        <v>357.16</v>
      </c>
      <c r="G107" s="18"/>
      <c r="H107" s="18"/>
      <c r="I107" s="18"/>
      <c r="J107" s="27"/>
      <c r="K107" s="23">
        <v>319.51</v>
      </c>
      <c r="L107" s="23"/>
      <c r="M107" s="37"/>
      <c r="N107" s="24"/>
      <c r="O107" s="40"/>
      <c r="P107" s="41">
        <f>P109+P108</f>
        <v>319.51</v>
      </c>
      <c r="Q107" s="58"/>
      <c r="R107" s="58">
        <f>P107/K107*100</f>
        <v>100</v>
      </c>
    </row>
    <row r="108" spans="1:18" s="4" customFormat="1" ht="12.75">
      <c r="A108" s="28"/>
      <c r="B108" s="21"/>
      <c r="C108" s="26"/>
      <c r="D108" s="21">
        <v>3291</v>
      </c>
      <c r="E108" s="65" t="s">
        <v>142</v>
      </c>
      <c r="F108" s="41">
        <v>357.16</v>
      </c>
      <c r="G108" s="18"/>
      <c r="H108" s="18"/>
      <c r="I108" s="18"/>
      <c r="J108" s="27"/>
      <c r="K108" s="23"/>
      <c r="L108" s="23"/>
      <c r="M108" s="37"/>
      <c r="N108" s="24"/>
      <c r="O108" s="40"/>
      <c r="P108" s="41">
        <v>79.65</v>
      </c>
      <c r="Q108" s="58"/>
      <c r="R108" s="58"/>
    </row>
    <row r="109" spans="1:18" s="4" customFormat="1" ht="12.75">
      <c r="A109" s="28"/>
      <c r="B109" s="21"/>
      <c r="C109" s="26"/>
      <c r="D109" s="21">
        <v>3293</v>
      </c>
      <c r="E109" s="65" t="s">
        <v>122</v>
      </c>
      <c r="F109" s="41">
        <v>0</v>
      </c>
      <c r="G109" s="18"/>
      <c r="H109" s="18"/>
      <c r="I109" s="18"/>
      <c r="J109" s="27"/>
      <c r="K109" s="23"/>
      <c r="L109" s="23"/>
      <c r="M109" s="37"/>
      <c r="N109" s="24"/>
      <c r="O109" s="40"/>
      <c r="P109" s="41">
        <v>239.86</v>
      </c>
      <c r="Q109" s="58"/>
      <c r="R109" s="58"/>
    </row>
    <row r="110" spans="1:18" s="4" customFormat="1" ht="12.75">
      <c r="A110" s="24"/>
      <c r="B110" s="22"/>
      <c r="C110" s="31"/>
      <c r="D110" s="21">
        <v>36</v>
      </c>
      <c r="E110" s="65" t="s">
        <v>143</v>
      </c>
      <c r="F110" s="41">
        <v>53.09</v>
      </c>
      <c r="G110" s="18"/>
      <c r="H110" s="18"/>
      <c r="I110" s="18"/>
      <c r="J110" s="27"/>
      <c r="K110" s="23">
        <v>53.1</v>
      </c>
      <c r="L110" s="23"/>
      <c r="M110" s="37"/>
      <c r="N110" s="24"/>
      <c r="O110" s="40"/>
      <c r="P110" s="41">
        <v>53.1</v>
      </c>
      <c r="Q110" s="58"/>
      <c r="R110" s="58">
        <f>P110/K110*100</f>
        <v>100</v>
      </c>
    </row>
    <row r="111" spans="1:18" s="4" customFormat="1" ht="12.75">
      <c r="A111" s="24"/>
      <c r="B111" s="22"/>
      <c r="C111" s="31"/>
      <c r="D111" s="21">
        <v>3691</v>
      </c>
      <c r="E111" s="65" t="s">
        <v>144</v>
      </c>
      <c r="F111" s="41">
        <v>53.09</v>
      </c>
      <c r="G111" s="18"/>
      <c r="H111" s="18"/>
      <c r="I111" s="18"/>
      <c r="J111" s="27"/>
      <c r="K111" s="23"/>
      <c r="L111" s="23"/>
      <c r="M111" s="37"/>
      <c r="N111" s="24"/>
      <c r="O111" s="40"/>
      <c r="P111" s="41">
        <v>53.1</v>
      </c>
      <c r="Q111" s="58"/>
      <c r="R111" s="58"/>
    </row>
    <row r="112" spans="1:18" s="4" customFormat="1" ht="12.75">
      <c r="A112" s="24"/>
      <c r="B112" s="22"/>
      <c r="C112" s="31"/>
      <c r="D112" s="22"/>
      <c r="E112" s="35"/>
      <c r="F112" s="27"/>
      <c r="G112" s="18"/>
      <c r="H112" s="18"/>
      <c r="I112" s="18"/>
      <c r="J112" s="27"/>
      <c r="K112" s="27"/>
      <c r="L112" s="23"/>
      <c r="M112" s="37"/>
      <c r="N112" s="24"/>
      <c r="O112" s="40"/>
      <c r="P112" s="40"/>
      <c r="Q112" s="58"/>
      <c r="R112" s="58"/>
    </row>
    <row r="113" spans="1:18" s="4" customFormat="1" ht="12.75">
      <c r="A113" s="24"/>
      <c r="B113" s="22"/>
      <c r="C113" s="31"/>
      <c r="D113" s="22"/>
      <c r="E113" s="35"/>
      <c r="F113" s="27"/>
      <c r="G113" s="18"/>
      <c r="H113" s="18"/>
      <c r="I113" s="18"/>
      <c r="J113" s="27"/>
      <c r="K113" s="27"/>
      <c r="L113" s="23"/>
      <c r="M113" s="37"/>
      <c r="N113" s="24"/>
      <c r="O113" s="40"/>
      <c r="P113" s="40"/>
      <c r="Q113" s="58"/>
      <c r="R113" s="58"/>
    </row>
    <row r="114" spans="1:18" s="5" customFormat="1" ht="12.75">
      <c r="A114" s="18" t="s">
        <v>8</v>
      </c>
      <c r="B114" s="21" t="s">
        <v>86</v>
      </c>
      <c r="C114" s="26"/>
      <c r="D114" s="21"/>
      <c r="E114" s="1" t="s">
        <v>131</v>
      </c>
      <c r="F114" s="27"/>
      <c r="G114" s="18"/>
      <c r="H114" s="18"/>
      <c r="I114" s="18"/>
      <c r="J114" s="37"/>
      <c r="K114" s="27"/>
      <c r="L114" s="27"/>
      <c r="M114" s="37"/>
      <c r="N114" s="28"/>
      <c r="O114" s="28"/>
      <c r="P114" s="28"/>
      <c r="Q114" s="58"/>
      <c r="R114" s="58"/>
    </row>
    <row r="115" spans="1:18" ht="12.75">
      <c r="A115" s="18" t="s">
        <v>87</v>
      </c>
      <c r="B115" s="21"/>
      <c r="C115" s="26"/>
      <c r="D115" s="21"/>
      <c r="E115" s="1" t="s">
        <v>51</v>
      </c>
      <c r="F115" s="27"/>
      <c r="G115" s="18"/>
      <c r="H115" s="18"/>
      <c r="I115" s="18"/>
      <c r="J115" s="37"/>
      <c r="K115" s="27"/>
      <c r="L115" s="27"/>
      <c r="M115" s="37"/>
      <c r="N115" s="18"/>
      <c r="O115" s="18"/>
      <c r="P115" s="18"/>
      <c r="Q115" s="58"/>
      <c r="R115" s="58"/>
    </row>
    <row r="116" spans="1:18" ht="12.75">
      <c r="A116" s="18"/>
      <c r="B116" s="21"/>
      <c r="C116" s="26"/>
      <c r="D116" s="21">
        <v>32</v>
      </c>
      <c r="E116" s="1" t="s">
        <v>44</v>
      </c>
      <c r="F116" s="27">
        <f>SUM(F117:F119)</f>
        <v>0</v>
      </c>
      <c r="G116" s="24"/>
      <c r="H116" s="24"/>
      <c r="I116" s="24"/>
      <c r="J116" s="40">
        <f>L116-F116</f>
        <v>0</v>
      </c>
      <c r="K116" s="27">
        <v>66.36</v>
      </c>
      <c r="L116" s="27"/>
      <c r="M116" s="40">
        <v>0</v>
      </c>
      <c r="N116" s="18"/>
      <c r="O116" s="37">
        <v>434747.01</v>
      </c>
      <c r="P116" s="37">
        <f>P118</f>
        <v>0</v>
      </c>
      <c r="Q116" s="58">
        <v>0</v>
      </c>
      <c r="R116" s="58">
        <f>P116/K116*100</f>
        <v>0</v>
      </c>
    </row>
    <row r="117" spans="1:18" ht="12.75">
      <c r="A117" s="18"/>
      <c r="B117" s="21"/>
      <c r="C117" s="26" t="s">
        <v>71</v>
      </c>
      <c r="D117" s="21">
        <v>321</v>
      </c>
      <c r="E117" s="39" t="s">
        <v>34</v>
      </c>
      <c r="F117" s="23"/>
      <c r="G117" s="28"/>
      <c r="H117" s="28"/>
      <c r="I117" s="28"/>
      <c r="J117" s="41">
        <f>L117-F117</f>
        <v>0</v>
      </c>
      <c r="K117" s="23">
        <v>0</v>
      </c>
      <c r="L117" s="23"/>
      <c r="M117" s="41"/>
      <c r="N117" s="18"/>
      <c r="O117" s="37"/>
      <c r="P117" s="37"/>
      <c r="Q117" s="58"/>
      <c r="R117" s="58"/>
    </row>
    <row r="118" spans="1:18" ht="12.75">
      <c r="A118" s="18"/>
      <c r="B118" s="21"/>
      <c r="C118" s="26" t="s">
        <v>72</v>
      </c>
      <c r="D118" s="21">
        <v>323</v>
      </c>
      <c r="E118" s="39" t="s">
        <v>35</v>
      </c>
      <c r="F118" s="23">
        <v>0</v>
      </c>
      <c r="G118" s="28"/>
      <c r="H118" s="28"/>
      <c r="I118" s="28"/>
      <c r="J118" s="41">
        <f>L118-F118</f>
        <v>0</v>
      </c>
      <c r="K118" s="23">
        <v>0</v>
      </c>
      <c r="L118" s="23"/>
      <c r="M118" s="41"/>
      <c r="N118" s="18"/>
      <c r="O118" s="37"/>
      <c r="P118" s="37">
        <v>0</v>
      </c>
      <c r="Q118" s="58"/>
      <c r="R118" s="58"/>
    </row>
    <row r="119" spans="1:18" ht="12.75">
      <c r="A119" s="18"/>
      <c r="B119" s="21"/>
      <c r="C119" s="26" t="s">
        <v>73</v>
      </c>
      <c r="D119" s="21">
        <v>329</v>
      </c>
      <c r="E119" s="39" t="s">
        <v>4</v>
      </c>
      <c r="F119" s="23"/>
      <c r="G119" s="28"/>
      <c r="H119" s="28"/>
      <c r="I119" s="28"/>
      <c r="J119" s="41"/>
      <c r="K119" s="23">
        <v>0</v>
      </c>
      <c r="L119" s="23"/>
      <c r="M119" s="41"/>
      <c r="N119" s="18"/>
      <c r="O119" s="37"/>
      <c r="P119" s="37"/>
      <c r="Q119" s="58"/>
      <c r="R119" s="58"/>
    </row>
    <row r="120" spans="1:18" ht="12.75">
      <c r="A120" s="18"/>
      <c r="B120" s="21"/>
      <c r="C120" s="26"/>
      <c r="D120" s="21"/>
      <c r="E120" s="39"/>
      <c r="F120" s="23"/>
      <c r="G120" s="28"/>
      <c r="H120" s="28"/>
      <c r="I120" s="28"/>
      <c r="J120" s="41"/>
      <c r="K120" s="23"/>
      <c r="L120" s="23"/>
      <c r="M120" s="41"/>
      <c r="N120" s="18"/>
      <c r="O120" s="37"/>
      <c r="P120" s="37"/>
      <c r="Q120" s="58"/>
      <c r="R120" s="58"/>
    </row>
    <row r="121" spans="1:18" ht="12.75">
      <c r="A121" s="18"/>
      <c r="B121" s="21"/>
      <c r="C121" s="26"/>
      <c r="D121" s="21"/>
      <c r="E121" s="1"/>
      <c r="F121" s="23"/>
      <c r="G121" s="28"/>
      <c r="H121" s="28"/>
      <c r="I121" s="28"/>
      <c r="J121" s="41"/>
      <c r="K121" s="23"/>
      <c r="L121" s="23"/>
      <c r="M121" s="41"/>
      <c r="N121" s="18"/>
      <c r="O121" s="37"/>
      <c r="P121" s="37"/>
      <c r="Q121" s="58"/>
      <c r="R121" s="58"/>
    </row>
    <row r="122" spans="1:18" ht="12.75">
      <c r="A122" s="18" t="s">
        <v>17</v>
      </c>
      <c r="B122" s="21"/>
      <c r="C122" s="26"/>
      <c r="D122" s="21"/>
      <c r="E122" s="1"/>
      <c r="F122" s="23"/>
      <c r="G122" s="28"/>
      <c r="H122" s="28"/>
      <c r="I122" s="28"/>
      <c r="J122" s="41"/>
      <c r="K122" s="23"/>
      <c r="L122" s="23"/>
      <c r="M122" s="41"/>
      <c r="N122" s="18"/>
      <c r="O122" s="37"/>
      <c r="P122" s="37"/>
      <c r="Q122" s="58"/>
      <c r="R122" s="58"/>
    </row>
    <row r="123" spans="1:18" ht="12.75">
      <c r="A123" s="18" t="s">
        <v>8</v>
      </c>
      <c r="B123" s="21" t="s">
        <v>53</v>
      </c>
      <c r="C123" s="26"/>
      <c r="D123" s="21"/>
      <c r="E123" s="68" t="s">
        <v>178</v>
      </c>
      <c r="F123" s="23"/>
      <c r="G123" s="28"/>
      <c r="H123" s="28"/>
      <c r="I123" s="28"/>
      <c r="J123" s="41"/>
      <c r="K123" s="23"/>
      <c r="L123" s="23"/>
      <c r="M123" s="41"/>
      <c r="N123" s="18"/>
      <c r="O123" s="37"/>
      <c r="P123" s="37"/>
      <c r="Q123" s="58"/>
      <c r="R123" s="58"/>
    </row>
    <row r="124" spans="1:18" ht="12.75">
      <c r="A124" s="18" t="s">
        <v>54</v>
      </c>
      <c r="B124" s="21"/>
      <c r="C124" s="26"/>
      <c r="D124" s="21"/>
      <c r="E124" s="1" t="s">
        <v>56</v>
      </c>
      <c r="F124" s="23"/>
      <c r="G124" s="28"/>
      <c r="H124" s="28"/>
      <c r="I124" s="28"/>
      <c r="J124" s="41"/>
      <c r="K124" s="23"/>
      <c r="L124" s="23"/>
      <c r="M124" s="41"/>
      <c r="N124" s="18"/>
      <c r="O124" s="37"/>
      <c r="P124" s="37"/>
      <c r="Q124" s="58"/>
      <c r="R124" s="58"/>
    </row>
    <row r="125" spans="1:18" ht="12.75">
      <c r="A125" s="18"/>
      <c r="B125" s="21"/>
      <c r="C125" s="26"/>
      <c r="D125" s="21">
        <v>32</v>
      </c>
      <c r="E125" s="1" t="s">
        <v>44</v>
      </c>
      <c r="F125" s="27">
        <f>F128</f>
        <v>3770.7899999999995</v>
      </c>
      <c r="G125" s="24"/>
      <c r="H125" s="24"/>
      <c r="I125" s="24"/>
      <c r="J125" s="40"/>
      <c r="K125" s="27">
        <v>13426.44</v>
      </c>
      <c r="L125" s="27"/>
      <c r="M125" s="40">
        <v>70000</v>
      </c>
      <c r="N125" s="18"/>
      <c r="O125" s="37"/>
      <c r="P125" s="27">
        <f>P128+P126</f>
        <v>6409.15</v>
      </c>
      <c r="Q125" s="58">
        <v>0</v>
      </c>
      <c r="R125" s="58">
        <f>P125/K125*100</f>
        <v>47.73528947360581</v>
      </c>
    </row>
    <row r="126" spans="1:18" ht="12.75">
      <c r="A126" s="18"/>
      <c r="B126" s="21"/>
      <c r="C126" s="26"/>
      <c r="D126" s="21">
        <v>321</v>
      </c>
      <c r="E126" s="1" t="s">
        <v>109</v>
      </c>
      <c r="F126" s="23">
        <v>0</v>
      </c>
      <c r="G126" s="28"/>
      <c r="H126" s="28"/>
      <c r="I126" s="28"/>
      <c r="J126" s="41"/>
      <c r="K126" s="23"/>
      <c r="L126" s="23"/>
      <c r="M126" s="41"/>
      <c r="N126" s="28"/>
      <c r="O126" s="41"/>
      <c r="P126" s="23">
        <f>P127</f>
        <v>2540</v>
      </c>
      <c r="Q126" s="58"/>
      <c r="R126" s="58"/>
    </row>
    <row r="127" spans="1:18" ht="12.75">
      <c r="A127" s="18"/>
      <c r="B127" s="21"/>
      <c r="C127" s="26"/>
      <c r="D127" s="21">
        <v>3211</v>
      </c>
      <c r="E127" s="1" t="s">
        <v>109</v>
      </c>
      <c r="F127" s="23">
        <v>0</v>
      </c>
      <c r="G127" s="28"/>
      <c r="H127" s="28"/>
      <c r="I127" s="28"/>
      <c r="J127" s="41"/>
      <c r="K127" s="23"/>
      <c r="L127" s="23"/>
      <c r="M127" s="41"/>
      <c r="N127" s="28"/>
      <c r="O127" s="41"/>
      <c r="P127" s="23">
        <v>2540</v>
      </c>
      <c r="Q127" s="58"/>
      <c r="R127" s="58"/>
    </row>
    <row r="128" spans="1:18" ht="12.75">
      <c r="A128" s="18"/>
      <c r="B128" s="21"/>
      <c r="C128" s="26" t="s">
        <v>74</v>
      </c>
      <c r="D128" s="21">
        <v>323</v>
      </c>
      <c r="E128" s="1" t="s">
        <v>55</v>
      </c>
      <c r="F128" s="23">
        <f>F129+F130+F131</f>
        <v>3770.7899999999995</v>
      </c>
      <c r="G128" s="28"/>
      <c r="H128" s="28"/>
      <c r="I128" s="28"/>
      <c r="J128" s="37"/>
      <c r="K128" s="23">
        <v>0</v>
      </c>
      <c r="L128" s="23"/>
      <c r="M128" s="41"/>
      <c r="N128" s="18"/>
      <c r="O128" s="37"/>
      <c r="P128" s="23">
        <f>P129+P130+P131</f>
        <v>3869.15</v>
      </c>
      <c r="Q128" s="58"/>
      <c r="R128" s="58"/>
    </row>
    <row r="129" spans="1:18" ht="12.75">
      <c r="A129" s="18"/>
      <c r="B129" s="21"/>
      <c r="C129" s="26"/>
      <c r="D129" s="21">
        <v>3231</v>
      </c>
      <c r="E129" s="1" t="s">
        <v>149</v>
      </c>
      <c r="F129" s="37">
        <v>2189.93</v>
      </c>
      <c r="G129" s="28"/>
      <c r="H129" s="28"/>
      <c r="I129" s="28"/>
      <c r="J129" s="37"/>
      <c r="K129" s="23"/>
      <c r="L129" s="23"/>
      <c r="M129" s="41"/>
      <c r="N129" s="18"/>
      <c r="O129" s="37"/>
      <c r="P129" s="37">
        <v>3869.15</v>
      </c>
      <c r="Q129" s="58"/>
      <c r="R129" s="58"/>
    </row>
    <row r="130" spans="1:18" ht="12.75">
      <c r="A130" s="18"/>
      <c r="B130" s="21"/>
      <c r="C130" s="26"/>
      <c r="D130" s="21">
        <v>3239</v>
      </c>
      <c r="E130" s="1" t="s">
        <v>121</v>
      </c>
      <c r="F130" s="37">
        <v>676.3</v>
      </c>
      <c r="G130" s="28"/>
      <c r="H130" s="28"/>
      <c r="I130" s="28"/>
      <c r="J130" s="37"/>
      <c r="K130" s="23"/>
      <c r="L130" s="23"/>
      <c r="M130" s="41"/>
      <c r="N130" s="18"/>
      <c r="O130" s="37"/>
      <c r="P130" s="37">
        <v>0</v>
      </c>
      <c r="Q130" s="58"/>
      <c r="R130" s="58"/>
    </row>
    <row r="131" spans="1:18" ht="12.75">
      <c r="A131" s="18"/>
      <c r="B131" s="21"/>
      <c r="C131" s="26"/>
      <c r="D131" s="21">
        <v>3292</v>
      </c>
      <c r="E131" s="1" t="s">
        <v>150</v>
      </c>
      <c r="F131" s="37">
        <v>904.56</v>
      </c>
      <c r="G131" s="28"/>
      <c r="H131" s="28"/>
      <c r="I131" s="28"/>
      <c r="J131" s="37"/>
      <c r="K131" s="23"/>
      <c r="L131" s="23"/>
      <c r="M131" s="41"/>
      <c r="N131" s="18"/>
      <c r="O131" s="37"/>
      <c r="P131" s="37">
        <v>0</v>
      </c>
      <c r="Q131" s="58"/>
      <c r="R131" s="58"/>
    </row>
    <row r="132" spans="1:18" ht="12.75">
      <c r="A132" s="71"/>
      <c r="B132" s="72"/>
      <c r="C132" s="73"/>
      <c r="D132" s="72"/>
      <c r="E132" s="70"/>
      <c r="F132" s="74"/>
      <c r="G132" s="71"/>
      <c r="H132" s="71"/>
      <c r="I132" s="71"/>
      <c r="J132" s="74"/>
      <c r="K132" s="74"/>
      <c r="L132" s="74"/>
      <c r="M132" s="74"/>
      <c r="N132" s="71"/>
      <c r="O132" s="74"/>
      <c r="P132" s="74"/>
      <c r="Q132" s="75"/>
      <c r="R132" s="58"/>
    </row>
    <row r="133" spans="1:18" ht="12.75">
      <c r="A133" s="18" t="s">
        <v>8</v>
      </c>
      <c r="B133" s="21" t="s">
        <v>156</v>
      </c>
      <c r="C133" s="26"/>
      <c r="D133" s="21"/>
      <c r="E133" s="1" t="s">
        <v>157</v>
      </c>
      <c r="F133" s="23"/>
      <c r="G133" s="28"/>
      <c r="H133" s="28"/>
      <c r="I133" s="28"/>
      <c r="J133" s="37"/>
      <c r="K133" s="27">
        <f>K135+K138</f>
        <v>20951.68</v>
      </c>
      <c r="L133" s="23"/>
      <c r="M133" s="41"/>
      <c r="N133" s="18"/>
      <c r="O133" s="37"/>
      <c r="P133" s="40">
        <f>P135+P138</f>
        <v>537.2900000000001</v>
      </c>
      <c r="Q133" s="58"/>
      <c r="R133" s="58">
        <f>P133/K133*100</f>
        <v>2.5644244280172286</v>
      </c>
    </row>
    <row r="134" spans="1:18" ht="12.75">
      <c r="A134" s="18" t="s">
        <v>139</v>
      </c>
      <c r="B134" s="21">
        <v>53086</v>
      </c>
      <c r="C134" s="26"/>
      <c r="D134" s="21"/>
      <c r="E134" s="1" t="s">
        <v>158</v>
      </c>
      <c r="F134" s="23"/>
      <c r="G134" s="28"/>
      <c r="H134" s="28"/>
      <c r="I134" s="28"/>
      <c r="J134" s="37"/>
      <c r="K134" s="23"/>
      <c r="L134" s="23"/>
      <c r="M134" s="41"/>
      <c r="N134" s="18"/>
      <c r="O134" s="37"/>
      <c r="P134" s="37"/>
      <c r="Q134" s="58"/>
      <c r="R134" s="58"/>
    </row>
    <row r="135" spans="1:18" ht="12.75">
      <c r="A135" s="18"/>
      <c r="B135" s="21"/>
      <c r="C135" s="26"/>
      <c r="D135" s="21">
        <v>31</v>
      </c>
      <c r="E135" s="1" t="s">
        <v>41</v>
      </c>
      <c r="F135" s="23">
        <v>0</v>
      </c>
      <c r="G135" s="28"/>
      <c r="H135" s="28"/>
      <c r="I135" s="28"/>
      <c r="J135" s="37"/>
      <c r="K135" s="23">
        <v>20495.68</v>
      </c>
      <c r="L135" s="23"/>
      <c r="M135" s="41"/>
      <c r="N135" s="18"/>
      <c r="O135" s="37"/>
      <c r="P135" s="37">
        <f>P136+P137</f>
        <v>525.1800000000001</v>
      </c>
      <c r="Q135" s="58"/>
      <c r="R135" s="58">
        <f>P135/K135*100</f>
        <v>2.562393636122344</v>
      </c>
    </row>
    <row r="136" spans="1:18" ht="12.75">
      <c r="A136" s="18"/>
      <c r="B136" s="21"/>
      <c r="C136" s="26"/>
      <c r="D136" s="21">
        <v>3111</v>
      </c>
      <c r="E136" s="1" t="s">
        <v>100</v>
      </c>
      <c r="F136" s="23">
        <v>0</v>
      </c>
      <c r="G136" s="28"/>
      <c r="H136" s="28"/>
      <c r="I136" s="28"/>
      <c r="J136" s="37"/>
      <c r="K136" s="23"/>
      <c r="L136" s="23"/>
      <c r="M136" s="41"/>
      <c r="N136" s="18"/>
      <c r="O136" s="37"/>
      <c r="P136" s="37">
        <v>450.8</v>
      </c>
      <c r="Q136" s="58"/>
      <c r="R136" s="58"/>
    </row>
    <row r="137" spans="1:18" ht="12.75">
      <c r="A137" s="18"/>
      <c r="B137" s="21"/>
      <c r="C137" s="26"/>
      <c r="D137" s="21">
        <v>3132</v>
      </c>
      <c r="E137" s="1" t="s">
        <v>169</v>
      </c>
      <c r="F137" s="23">
        <v>0</v>
      </c>
      <c r="G137" s="28"/>
      <c r="H137" s="28"/>
      <c r="I137" s="28"/>
      <c r="J137" s="37"/>
      <c r="K137" s="23"/>
      <c r="L137" s="23"/>
      <c r="M137" s="41"/>
      <c r="N137" s="18"/>
      <c r="O137" s="37"/>
      <c r="P137" s="37">
        <v>74.38</v>
      </c>
      <c r="Q137" s="58"/>
      <c r="R137" s="58"/>
    </row>
    <row r="138" spans="1:18" ht="12.75">
      <c r="A138" s="18"/>
      <c r="B138" s="21"/>
      <c r="C138" s="26"/>
      <c r="D138" s="21">
        <v>32</v>
      </c>
      <c r="E138" s="1" t="s">
        <v>81</v>
      </c>
      <c r="F138" s="23">
        <v>0</v>
      </c>
      <c r="G138" s="28"/>
      <c r="H138" s="28"/>
      <c r="I138" s="28"/>
      <c r="J138" s="37"/>
      <c r="K138" s="23">
        <v>456</v>
      </c>
      <c r="L138" s="23"/>
      <c r="M138" s="41"/>
      <c r="N138" s="18"/>
      <c r="O138" s="37"/>
      <c r="P138" s="37">
        <f>P139</f>
        <v>12.11</v>
      </c>
      <c r="Q138" s="58"/>
      <c r="R138" s="58">
        <f>P138/K138*100</f>
        <v>2.655701754385965</v>
      </c>
    </row>
    <row r="139" spans="1:18" ht="12.75">
      <c r="A139" s="18"/>
      <c r="B139" s="21"/>
      <c r="C139" s="26"/>
      <c r="D139" s="21">
        <v>3212</v>
      </c>
      <c r="E139" s="1" t="s">
        <v>170</v>
      </c>
      <c r="F139" s="23"/>
      <c r="G139" s="28"/>
      <c r="H139" s="28"/>
      <c r="I139" s="28"/>
      <c r="J139" s="37"/>
      <c r="K139" s="23"/>
      <c r="L139" s="23"/>
      <c r="M139" s="41"/>
      <c r="N139" s="18"/>
      <c r="O139" s="37"/>
      <c r="P139" s="37">
        <v>12.11</v>
      </c>
      <c r="Q139" s="58"/>
      <c r="R139" s="58"/>
    </row>
    <row r="140" spans="1:18" ht="12.75">
      <c r="A140" s="18"/>
      <c r="B140" s="21"/>
      <c r="C140" s="26"/>
      <c r="D140" s="21"/>
      <c r="E140" s="1"/>
      <c r="F140" s="23"/>
      <c r="G140" s="28"/>
      <c r="H140" s="28"/>
      <c r="I140" s="28"/>
      <c r="J140" s="37"/>
      <c r="K140" s="23"/>
      <c r="L140" s="23"/>
      <c r="M140" s="41"/>
      <c r="N140" s="18"/>
      <c r="O140" s="37"/>
      <c r="P140" s="37"/>
      <c r="Q140" s="58"/>
      <c r="R140" s="58"/>
    </row>
    <row r="141" spans="1:18" ht="12.75">
      <c r="A141" s="18" t="s">
        <v>91</v>
      </c>
      <c r="B141" s="21"/>
      <c r="C141" s="26"/>
      <c r="D141" s="21"/>
      <c r="E141" s="1"/>
      <c r="F141" s="23"/>
      <c r="G141" s="28"/>
      <c r="H141" s="28"/>
      <c r="I141" s="28"/>
      <c r="J141" s="37"/>
      <c r="K141" s="23"/>
      <c r="L141" s="23"/>
      <c r="M141" s="41"/>
      <c r="N141" s="18"/>
      <c r="O141" s="37"/>
      <c r="P141" s="37"/>
      <c r="Q141" s="58"/>
      <c r="R141" s="58"/>
    </row>
    <row r="142" spans="1:18" ht="12.75">
      <c r="A142" s="18" t="s">
        <v>8</v>
      </c>
      <c r="B142" s="21" t="s">
        <v>78</v>
      </c>
      <c r="C142" s="26"/>
      <c r="D142" s="21"/>
      <c r="E142" s="1" t="s">
        <v>84</v>
      </c>
      <c r="F142" s="23"/>
      <c r="G142" s="28"/>
      <c r="H142" s="28"/>
      <c r="I142" s="28"/>
      <c r="J142" s="37"/>
      <c r="K142" s="23"/>
      <c r="L142" s="23"/>
      <c r="M142" s="41"/>
      <c r="N142" s="18"/>
      <c r="O142" s="37"/>
      <c r="P142" s="37"/>
      <c r="Q142" s="58"/>
      <c r="R142" s="58"/>
    </row>
    <row r="143" spans="1:18" ht="12.75">
      <c r="A143" s="18" t="s">
        <v>79</v>
      </c>
      <c r="B143" s="21"/>
      <c r="C143" s="26"/>
      <c r="D143" s="21"/>
      <c r="E143" s="1" t="s">
        <v>80</v>
      </c>
      <c r="F143" s="23"/>
      <c r="G143" s="28"/>
      <c r="H143" s="28"/>
      <c r="I143" s="28"/>
      <c r="J143" s="37"/>
      <c r="K143" s="23"/>
      <c r="L143" s="23"/>
      <c r="M143" s="41"/>
      <c r="N143" s="18"/>
      <c r="O143" s="37"/>
      <c r="P143" s="37"/>
      <c r="Q143" s="58"/>
      <c r="R143" s="58"/>
    </row>
    <row r="144" spans="1:18" ht="12.75">
      <c r="A144" s="18"/>
      <c r="B144" s="21"/>
      <c r="C144" s="26"/>
      <c r="D144" s="21">
        <v>32</v>
      </c>
      <c r="E144" s="1" t="s">
        <v>81</v>
      </c>
      <c r="F144" s="27">
        <f>SUM(F145:F150)</f>
        <v>1327.22</v>
      </c>
      <c r="G144" s="24"/>
      <c r="H144" s="24"/>
      <c r="I144" s="24"/>
      <c r="J144" s="40"/>
      <c r="K144" s="27">
        <v>1327</v>
      </c>
      <c r="L144" s="27"/>
      <c r="M144" s="40">
        <v>10000</v>
      </c>
      <c r="N144" s="18"/>
      <c r="O144" s="37"/>
      <c r="P144" s="40">
        <f>P145+P146+P147+P148</f>
        <v>1327.23</v>
      </c>
      <c r="Q144" s="58">
        <v>0</v>
      </c>
      <c r="R144" s="58">
        <f>P144/K144*100</f>
        <v>100.01733232856067</v>
      </c>
    </row>
    <row r="145" spans="1:18" ht="12.75">
      <c r="A145" s="18"/>
      <c r="B145" s="21"/>
      <c r="C145" s="26" t="s">
        <v>75</v>
      </c>
      <c r="D145" s="21">
        <v>3221</v>
      </c>
      <c r="E145" s="1" t="s">
        <v>25</v>
      </c>
      <c r="F145" s="37">
        <v>663.61</v>
      </c>
      <c r="G145" s="28"/>
      <c r="H145" s="28"/>
      <c r="I145" s="28"/>
      <c r="J145" s="37"/>
      <c r="K145" s="23">
        <v>0</v>
      </c>
      <c r="L145" s="23"/>
      <c r="M145" s="41"/>
      <c r="N145" s="18"/>
      <c r="O145" s="37"/>
      <c r="P145" s="37">
        <v>21.96</v>
      </c>
      <c r="Q145" s="58"/>
      <c r="R145" s="58"/>
    </row>
    <row r="146" spans="1:18" ht="12.75">
      <c r="A146" s="18"/>
      <c r="B146" s="21"/>
      <c r="C146" s="26"/>
      <c r="D146" s="21">
        <v>3231</v>
      </c>
      <c r="E146" s="1" t="s">
        <v>171</v>
      </c>
      <c r="F146" s="37"/>
      <c r="G146" s="28"/>
      <c r="H146" s="28"/>
      <c r="I146" s="28"/>
      <c r="J146" s="37"/>
      <c r="K146" s="23"/>
      <c r="L146" s="23"/>
      <c r="M146" s="41"/>
      <c r="N146" s="18"/>
      <c r="O146" s="37"/>
      <c r="P146" s="37">
        <v>780</v>
      </c>
      <c r="Q146" s="58"/>
      <c r="R146" s="58"/>
    </row>
    <row r="147" spans="1:18" ht="12.75">
      <c r="A147" s="18"/>
      <c r="B147" s="21"/>
      <c r="C147" s="26"/>
      <c r="D147" s="21">
        <v>3239</v>
      </c>
      <c r="E147" s="1" t="s">
        <v>121</v>
      </c>
      <c r="F147" s="37"/>
      <c r="G147" s="28"/>
      <c r="H147" s="28"/>
      <c r="I147" s="28"/>
      <c r="J147" s="37"/>
      <c r="K147" s="23"/>
      <c r="L147" s="23"/>
      <c r="M147" s="41"/>
      <c r="N147" s="18"/>
      <c r="O147" s="37"/>
      <c r="P147" s="37">
        <v>176</v>
      </c>
      <c r="Q147" s="58"/>
      <c r="R147" s="58"/>
    </row>
    <row r="148" spans="1:18" ht="12.75">
      <c r="A148" s="18"/>
      <c r="B148" s="21"/>
      <c r="C148" s="26"/>
      <c r="D148" s="21">
        <v>42</v>
      </c>
      <c r="E148" s="1" t="s">
        <v>172</v>
      </c>
      <c r="F148" s="37"/>
      <c r="G148" s="28"/>
      <c r="H148" s="28"/>
      <c r="I148" s="28"/>
      <c r="J148" s="37"/>
      <c r="K148" s="23"/>
      <c r="L148" s="23"/>
      <c r="M148" s="41"/>
      <c r="N148" s="18"/>
      <c r="O148" s="37"/>
      <c r="P148" s="37">
        <f>P149</f>
        <v>349.27</v>
      </c>
      <c r="Q148" s="58"/>
      <c r="R148" s="58"/>
    </row>
    <row r="149" spans="1:18" ht="12.75">
      <c r="A149" s="18"/>
      <c r="B149" s="21"/>
      <c r="C149" s="26"/>
      <c r="D149" s="21">
        <v>4221</v>
      </c>
      <c r="E149" s="1" t="s">
        <v>173</v>
      </c>
      <c r="F149" s="37"/>
      <c r="G149" s="28"/>
      <c r="H149" s="28"/>
      <c r="I149" s="28"/>
      <c r="J149" s="37"/>
      <c r="K149" s="23"/>
      <c r="L149" s="23"/>
      <c r="M149" s="41"/>
      <c r="N149" s="18"/>
      <c r="O149" s="37"/>
      <c r="P149" s="37">
        <v>349.27</v>
      </c>
      <c r="Q149" s="58"/>
      <c r="R149" s="58"/>
    </row>
    <row r="150" spans="1:18" ht="12.75">
      <c r="A150" s="18"/>
      <c r="B150" s="21"/>
      <c r="C150" s="26" t="s">
        <v>76</v>
      </c>
      <c r="D150" s="21">
        <v>329</v>
      </c>
      <c r="E150" s="1" t="s">
        <v>4</v>
      </c>
      <c r="F150" s="37">
        <v>663.61</v>
      </c>
      <c r="G150" s="18"/>
      <c r="H150" s="18"/>
      <c r="I150" s="18"/>
      <c r="J150" s="37"/>
      <c r="K150" s="23">
        <v>0</v>
      </c>
      <c r="L150" s="23"/>
      <c r="M150" s="37"/>
      <c r="N150" s="18"/>
      <c r="O150" s="37"/>
      <c r="P150" s="37">
        <v>0</v>
      </c>
      <c r="Q150" s="58"/>
      <c r="R150" s="58"/>
    </row>
    <row r="151" spans="1:18" ht="12.75">
      <c r="A151" s="18"/>
      <c r="B151" s="21"/>
      <c r="C151" s="26"/>
      <c r="D151" s="21"/>
      <c r="E151" s="1"/>
      <c r="F151" s="37"/>
      <c r="G151" s="18"/>
      <c r="H151" s="18"/>
      <c r="I151" s="18"/>
      <c r="J151" s="37"/>
      <c r="K151" s="23"/>
      <c r="L151" s="23"/>
      <c r="M151" s="37"/>
      <c r="N151" s="18"/>
      <c r="O151" s="37"/>
      <c r="P151" s="37"/>
      <c r="Q151" s="58"/>
      <c r="R151" s="58"/>
    </row>
    <row r="152" spans="1:18" ht="12.75">
      <c r="A152" s="18" t="s">
        <v>8</v>
      </c>
      <c r="B152" s="21" t="s">
        <v>159</v>
      </c>
      <c r="C152" s="26"/>
      <c r="D152" s="21"/>
      <c r="E152" s="1" t="s">
        <v>160</v>
      </c>
      <c r="F152" s="37"/>
      <c r="G152" s="18"/>
      <c r="H152" s="18"/>
      <c r="I152" s="18"/>
      <c r="J152" s="37"/>
      <c r="K152" s="27">
        <v>3395.83</v>
      </c>
      <c r="L152" s="23"/>
      <c r="M152" s="37"/>
      <c r="N152" s="18"/>
      <c r="O152" s="37"/>
      <c r="P152" s="40">
        <v>0</v>
      </c>
      <c r="Q152" s="58"/>
      <c r="R152" s="58">
        <f>P152/K152*100</f>
        <v>0</v>
      </c>
    </row>
    <row r="153" spans="1:18" ht="12.75">
      <c r="A153" s="18" t="s">
        <v>139</v>
      </c>
      <c r="B153" s="21">
        <v>53060</v>
      </c>
      <c r="C153" s="26"/>
      <c r="D153" s="21"/>
      <c r="E153" s="1" t="s">
        <v>161</v>
      </c>
      <c r="F153" s="37"/>
      <c r="G153" s="18"/>
      <c r="H153" s="18"/>
      <c r="I153" s="18"/>
      <c r="J153" s="37"/>
      <c r="K153" s="23"/>
      <c r="L153" s="23"/>
      <c r="M153" s="37"/>
      <c r="N153" s="18"/>
      <c r="O153" s="37"/>
      <c r="P153" s="37"/>
      <c r="Q153" s="58"/>
      <c r="R153" s="58"/>
    </row>
    <row r="154" spans="1:18" ht="12.75">
      <c r="A154" s="18"/>
      <c r="B154" s="21"/>
      <c r="C154" s="26"/>
      <c r="D154" s="21">
        <v>32</v>
      </c>
      <c r="E154" s="1" t="s">
        <v>81</v>
      </c>
      <c r="F154" s="37"/>
      <c r="G154" s="18"/>
      <c r="H154" s="18"/>
      <c r="I154" s="18"/>
      <c r="J154" s="37"/>
      <c r="K154" s="23">
        <v>3395.83</v>
      </c>
      <c r="L154" s="23"/>
      <c r="M154" s="37"/>
      <c r="N154" s="18"/>
      <c r="O154" s="37"/>
      <c r="P154" s="37">
        <v>0</v>
      </c>
      <c r="Q154" s="58"/>
      <c r="R154" s="58">
        <f>P154/K154*100</f>
        <v>0</v>
      </c>
    </row>
    <row r="155" spans="1:18" ht="12.75">
      <c r="A155" s="18"/>
      <c r="B155" s="21"/>
      <c r="C155" s="26"/>
      <c r="D155" s="21"/>
      <c r="E155" s="1"/>
      <c r="F155" s="37"/>
      <c r="G155" s="18"/>
      <c r="H155" s="18"/>
      <c r="I155" s="18"/>
      <c r="J155" s="37"/>
      <c r="K155" s="23"/>
      <c r="L155" s="23"/>
      <c r="M155" s="37"/>
      <c r="N155" s="18"/>
      <c r="O155" s="37"/>
      <c r="P155" s="37"/>
      <c r="Q155" s="58"/>
      <c r="R155" s="58"/>
    </row>
    <row r="156" spans="1:18" ht="12.75">
      <c r="A156" s="18" t="s">
        <v>162</v>
      </c>
      <c r="B156" s="21"/>
      <c r="C156" s="26"/>
      <c r="D156" s="21"/>
      <c r="E156" s="1"/>
      <c r="F156" s="37"/>
      <c r="G156" s="18"/>
      <c r="H156" s="18"/>
      <c r="I156" s="18"/>
      <c r="J156" s="37"/>
      <c r="K156" s="23"/>
      <c r="L156" s="23"/>
      <c r="M156" s="37"/>
      <c r="N156" s="18"/>
      <c r="O156" s="37"/>
      <c r="P156" s="37"/>
      <c r="Q156" s="58"/>
      <c r="R156" s="58"/>
    </row>
    <row r="157" spans="1:18" ht="12.75">
      <c r="A157" s="18" t="s">
        <v>8</v>
      </c>
      <c r="B157" s="21" t="s">
        <v>163</v>
      </c>
      <c r="C157" s="26"/>
      <c r="D157" s="21"/>
      <c r="E157" s="1" t="s">
        <v>164</v>
      </c>
      <c r="F157" s="37"/>
      <c r="G157" s="18"/>
      <c r="H157" s="18"/>
      <c r="I157" s="18"/>
      <c r="J157" s="37"/>
      <c r="K157" s="27">
        <f>K159</f>
        <v>454.921</v>
      </c>
      <c r="L157" s="23"/>
      <c r="M157" s="37"/>
      <c r="N157" s="18"/>
      <c r="O157" s="37"/>
      <c r="P157" s="40">
        <f>P159</f>
        <v>454.92</v>
      </c>
      <c r="Q157" s="58"/>
      <c r="R157" s="58">
        <f>P157/K157*100</f>
        <v>99.99978018161396</v>
      </c>
    </row>
    <row r="158" spans="1:18" ht="12.75">
      <c r="A158" s="18" t="s">
        <v>139</v>
      </c>
      <c r="B158" s="21">
        <v>53102</v>
      </c>
      <c r="C158" s="26"/>
      <c r="D158" s="21"/>
      <c r="E158" s="1" t="s">
        <v>165</v>
      </c>
      <c r="F158" s="37"/>
      <c r="G158" s="18"/>
      <c r="H158" s="18"/>
      <c r="I158" s="18"/>
      <c r="J158" s="37"/>
      <c r="K158" s="23"/>
      <c r="L158" s="23"/>
      <c r="M158" s="37"/>
      <c r="N158" s="18"/>
      <c r="O158" s="37"/>
      <c r="P158" s="37"/>
      <c r="Q158" s="58"/>
      <c r="R158" s="58"/>
    </row>
    <row r="159" spans="1:18" ht="12.75">
      <c r="A159" s="18"/>
      <c r="B159" s="21"/>
      <c r="C159" s="26"/>
      <c r="D159" s="21">
        <v>38</v>
      </c>
      <c r="E159" s="1" t="s">
        <v>166</v>
      </c>
      <c r="F159" s="37"/>
      <c r="G159" s="18"/>
      <c r="H159" s="18"/>
      <c r="I159" s="18"/>
      <c r="J159" s="37"/>
      <c r="K159" s="23">
        <v>454.921</v>
      </c>
      <c r="L159" s="23"/>
      <c r="M159" s="37"/>
      <c r="N159" s="18"/>
      <c r="O159" s="37"/>
      <c r="P159" s="37">
        <f>P160</f>
        <v>454.92</v>
      </c>
      <c r="Q159" s="58"/>
      <c r="R159" s="58">
        <f>P159/K159*100</f>
        <v>99.99978018161396</v>
      </c>
    </row>
    <row r="160" spans="1:18" ht="12.75">
      <c r="A160" s="18"/>
      <c r="B160" s="21"/>
      <c r="C160" s="26"/>
      <c r="D160" s="21">
        <v>3812</v>
      </c>
      <c r="E160" s="1" t="s">
        <v>174</v>
      </c>
      <c r="F160" s="37"/>
      <c r="G160" s="18"/>
      <c r="H160" s="18"/>
      <c r="I160" s="18"/>
      <c r="J160" s="37"/>
      <c r="K160" s="23"/>
      <c r="L160" s="23"/>
      <c r="M160" s="37"/>
      <c r="N160" s="18"/>
      <c r="O160" s="37"/>
      <c r="P160" s="37">
        <v>454.92</v>
      </c>
      <c r="Q160" s="58"/>
      <c r="R160" s="58"/>
    </row>
    <row r="161" spans="1:18" ht="12.75">
      <c r="A161" s="18"/>
      <c r="B161" s="21"/>
      <c r="C161" s="26"/>
      <c r="D161" s="21"/>
      <c r="E161" s="1"/>
      <c r="F161" s="37"/>
      <c r="G161" s="18"/>
      <c r="H161" s="18"/>
      <c r="I161" s="18"/>
      <c r="J161" s="37"/>
      <c r="K161" s="23"/>
      <c r="L161" s="23"/>
      <c r="M161" s="37"/>
      <c r="N161" s="18"/>
      <c r="O161" s="37"/>
      <c r="P161" s="37"/>
      <c r="Q161" s="58"/>
      <c r="R161" s="58"/>
    </row>
    <row r="162" spans="1:18" ht="12.75">
      <c r="A162" s="18" t="s">
        <v>92</v>
      </c>
      <c r="B162" s="21"/>
      <c r="C162" s="26"/>
      <c r="D162" s="21"/>
      <c r="E162" s="1"/>
      <c r="F162" s="23"/>
      <c r="G162" s="18"/>
      <c r="H162" s="18"/>
      <c r="I162" s="18"/>
      <c r="J162" s="37"/>
      <c r="K162" s="23"/>
      <c r="L162" s="23"/>
      <c r="M162" s="37"/>
      <c r="N162" s="18"/>
      <c r="O162" s="37"/>
      <c r="P162" s="37"/>
      <c r="Q162" s="58"/>
      <c r="R162" s="58"/>
    </row>
    <row r="163" spans="1:18" ht="12.75">
      <c r="A163" s="18" t="s">
        <v>5</v>
      </c>
      <c r="B163" s="21">
        <v>2402</v>
      </c>
      <c r="C163" s="26"/>
      <c r="D163" s="21"/>
      <c r="E163" s="1"/>
      <c r="F163" s="23"/>
      <c r="G163" s="18"/>
      <c r="H163" s="18"/>
      <c r="I163" s="18"/>
      <c r="J163" s="37"/>
      <c r="K163" s="23"/>
      <c r="L163" s="23"/>
      <c r="M163" s="37"/>
      <c r="N163" s="18"/>
      <c r="O163" s="37"/>
      <c r="P163" s="37"/>
      <c r="Q163" s="58"/>
      <c r="R163" s="58"/>
    </row>
    <row r="164" spans="1:18" ht="12.75">
      <c r="A164" s="18" t="s">
        <v>8</v>
      </c>
      <c r="B164" s="21" t="s">
        <v>93</v>
      </c>
      <c r="C164" s="26"/>
      <c r="D164" s="21"/>
      <c r="E164" s="39" t="s">
        <v>39</v>
      </c>
      <c r="F164" s="27"/>
      <c r="G164" s="18"/>
      <c r="H164" s="18"/>
      <c r="I164" s="18"/>
      <c r="J164" s="37"/>
      <c r="K164" s="27"/>
      <c r="L164" s="27"/>
      <c r="M164" s="37"/>
      <c r="N164" s="18"/>
      <c r="O164" s="37"/>
      <c r="P164" s="37"/>
      <c r="Q164" s="58"/>
      <c r="R164" s="58"/>
    </row>
    <row r="165" spans="1:18" ht="12.75">
      <c r="A165" s="18" t="s">
        <v>77</v>
      </c>
      <c r="B165" s="21"/>
      <c r="C165" s="26"/>
      <c r="D165" s="21"/>
      <c r="E165" s="1" t="s">
        <v>21</v>
      </c>
      <c r="F165" s="27"/>
      <c r="G165" s="18"/>
      <c r="H165" s="18"/>
      <c r="I165" s="18"/>
      <c r="J165" s="37"/>
      <c r="K165" s="27"/>
      <c r="L165" s="27"/>
      <c r="M165" s="37"/>
      <c r="N165" s="18"/>
      <c r="O165" s="37"/>
      <c r="P165" s="37"/>
      <c r="Q165" s="58"/>
      <c r="R165" s="58"/>
    </row>
    <row r="166" spans="1:18" ht="12.75">
      <c r="A166" s="18"/>
      <c r="B166" s="21"/>
      <c r="C166" s="26"/>
      <c r="D166" s="21">
        <v>32</v>
      </c>
      <c r="E166" s="1" t="s">
        <v>44</v>
      </c>
      <c r="F166" s="40">
        <f>SUM(F167)</f>
        <v>24219.62</v>
      </c>
      <c r="G166" s="24"/>
      <c r="H166" s="24"/>
      <c r="I166" s="24"/>
      <c r="J166" s="40" t="e">
        <f>SUM(J167)</f>
        <v>#REF!</v>
      </c>
      <c r="K166" s="40">
        <v>4957.8</v>
      </c>
      <c r="L166" s="40"/>
      <c r="M166" s="40">
        <v>0</v>
      </c>
      <c r="N166" s="18"/>
      <c r="O166" s="37"/>
      <c r="P166" s="40">
        <f>P167</f>
        <v>4957.8</v>
      </c>
      <c r="Q166" s="58">
        <f>P166/F166*100</f>
        <v>20.470180787312106</v>
      </c>
      <c r="R166" s="58">
        <f>P166/K166*100</f>
        <v>100</v>
      </c>
    </row>
    <row r="167" spans="1:18" ht="12.75">
      <c r="A167" s="18"/>
      <c r="B167" s="21"/>
      <c r="C167" s="26" t="s">
        <v>68</v>
      </c>
      <c r="D167" s="21">
        <v>323</v>
      </c>
      <c r="E167" s="39" t="s">
        <v>35</v>
      </c>
      <c r="F167" s="23">
        <v>24219.62</v>
      </c>
      <c r="G167" s="28"/>
      <c r="H167" s="28"/>
      <c r="I167" s="28"/>
      <c r="J167" s="41" t="e">
        <f>SUM(#REF!)</f>
        <v>#REF!</v>
      </c>
      <c r="K167" s="23"/>
      <c r="L167" s="23"/>
      <c r="M167" s="41"/>
      <c r="N167" s="18"/>
      <c r="O167" s="37"/>
      <c r="P167" s="23">
        <f>P168</f>
        <v>4957.8</v>
      </c>
      <c r="Q167" s="58">
        <f>P167/F167*100</f>
        <v>20.470180787312106</v>
      </c>
      <c r="R167" s="58"/>
    </row>
    <row r="168" spans="1:18" ht="12.75">
      <c r="A168" s="18"/>
      <c r="B168" s="21"/>
      <c r="C168" s="26"/>
      <c r="D168" s="21">
        <v>3232</v>
      </c>
      <c r="E168" s="1" t="s">
        <v>126</v>
      </c>
      <c r="F168" s="23">
        <v>24219.62</v>
      </c>
      <c r="G168" s="28"/>
      <c r="H168" s="28"/>
      <c r="I168" s="28"/>
      <c r="J168" s="41"/>
      <c r="K168" s="23"/>
      <c r="L168" s="23"/>
      <c r="M168" s="41"/>
      <c r="N168" s="18"/>
      <c r="O168" s="37"/>
      <c r="P168" s="23">
        <v>4957.8</v>
      </c>
      <c r="Q168" s="58">
        <f>P168/F168*100</f>
        <v>20.470180787312106</v>
      </c>
      <c r="R168" s="58"/>
    </row>
    <row r="169" spans="1:18" ht="12.75">
      <c r="A169" s="18"/>
      <c r="B169" s="21"/>
      <c r="C169" s="26"/>
      <c r="D169" s="21"/>
      <c r="E169" s="39"/>
      <c r="F169" s="23"/>
      <c r="G169" s="28"/>
      <c r="H169" s="28"/>
      <c r="I169" s="28"/>
      <c r="J169" s="41"/>
      <c r="K169" s="23"/>
      <c r="L169" s="23"/>
      <c r="M169" s="41"/>
      <c r="N169" s="18"/>
      <c r="O169" s="37"/>
      <c r="P169" s="37"/>
      <c r="Q169" s="58"/>
      <c r="R169" s="58"/>
    </row>
    <row r="170" spans="1:18" ht="12.75">
      <c r="A170" s="18"/>
      <c r="B170" s="21"/>
      <c r="C170" s="26"/>
      <c r="D170" s="21"/>
      <c r="E170" s="39"/>
      <c r="F170" s="23"/>
      <c r="G170" s="28"/>
      <c r="H170" s="28"/>
      <c r="I170" s="28"/>
      <c r="J170" s="41"/>
      <c r="K170" s="23"/>
      <c r="L170" s="23"/>
      <c r="M170" s="41"/>
      <c r="N170" s="18"/>
      <c r="O170" s="37"/>
      <c r="P170" s="37"/>
      <c r="Q170" s="58"/>
      <c r="R170" s="58"/>
    </row>
    <row r="171" spans="1:18" ht="12.75">
      <c r="A171" s="18" t="s">
        <v>8</v>
      </c>
      <c r="B171" s="21">
        <v>240204</v>
      </c>
      <c r="C171" s="26"/>
      <c r="D171" s="21"/>
      <c r="E171" s="1" t="s">
        <v>57</v>
      </c>
      <c r="F171" s="23"/>
      <c r="G171" s="28"/>
      <c r="H171" s="28"/>
      <c r="I171" s="28"/>
      <c r="J171" s="41"/>
      <c r="K171" s="27">
        <v>31288.04</v>
      </c>
      <c r="L171" s="23"/>
      <c r="M171" s="41"/>
      <c r="N171" s="18"/>
      <c r="O171" s="37"/>
      <c r="P171" s="40">
        <f>P173</f>
        <v>12920.43</v>
      </c>
      <c r="Q171" s="58"/>
      <c r="R171" s="58">
        <f>P171/K171*100</f>
        <v>41.29510829058004</v>
      </c>
    </row>
    <row r="172" spans="1:18" ht="12.75">
      <c r="A172" s="18" t="s">
        <v>94</v>
      </c>
      <c r="B172" s="21"/>
      <c r="C172" s="26"/>
      <c r="D172" s="21"/>
      <c r="E172" s="1" t="s">
        <v>58</v>
      </c>
      <c r="F172" s="23"/>
      <c r="G172" s="28"/>
      <c r="H172" s="28"/>
      <c r="I172" s="28"/>
      <c r="J172" s="41"/>
      <c r="K172" s="23"/>
      <c r="L172" s="23"/>
      <c r="M172" s="41"/>
      <c r="N172" s="18"/>
      <c r="O172" s="37"/>
      <c r="P172" s="37"/>
      <c r="Q172" s="58"/>
      <c r="R172" s="58"/>
    </row>
    <row r="173" spans="1:18" ht="12.75">
      <c r="A173" s="18"/>
      <c r="B173" s="21"/>
      <c r="C173" s="26"/>
      <c r="D173" s="21">
        <v>32</v>
      </c>
      <c r="E173" s="1" t="s">
        <v>44</v>
      </c>
      <c r="F173" s="27">
        <f>SUM(F175)</f>
        <v>0</v>
      </c>
      <c r="G173" s="24"/>
      <c r="H173" s="24"/>
      <c r="I173" s="24"/>
      <c r="J173" s="40"/>
      <c r="K173" s="27">
        <v>31288.04</v>
      </c>
      <c r="L173" s="27"/>
      <c r="M173" s="40">
        <v>600</v>
      </c>
      <c r="N173" s="18"/>
      <c r="O173" s="27"/>
      <c r="P173" s="27">
        <f>P174+P175+P176</f>
        <v>12920.43</v>
      </c>
      <c r="Q173" s="58"/>
      <c r="R173" s="58">
        <f>P173/K173*100</f>
        <v>41.29510829058004</v>
      </c>
    </row>
    <row r="174" spans="1:18" ht="12.75">
      <c r="A174" s="18"/>
      <c r="B174" s="21"/>
      <c r="C174" s="26"/>
      <c r="D174" s="21">
        <v>3213</v>
      </c>
      <c r="E174" s="1" t="s">
        <v>97</v>
      </c>
      <c r="F174" s="27"/>
      <c r="G174" s="24"/>
      <c r="H174" s="24"/>
      <c r="I174" s="24"/>
      <c r="J174" s="40"/>
      <c r="K174" s="27"/>
      <c r="L174" s="27"/>
      <c r="M174" s="40"/>
      <c r="N174" s="18"/>
      <c r="O174" s="27"/>
      <c r="P174" s="23">
        <v>90</v>
      </c>
      <c r="Q174" s="58"/>
      <c r="R174" s="58"/>
    </row>
    <row r="175" spans="1:18" ht="12.75">
      <c r="A175" s="18"/>
      <c r="B175" s="21"/>
      <c r="C175" s="26" t="s">
        <v>82</v>
      </c>
      <c r="D175" s="21">
        <v>3221</v>
      </c>
      <c r="E175" s="1" t="s">
        <v>25</v>
      </c>
      <c r="F175" s="23">
        <v>0</v>
      </c>
      <c r="G175" s="18"/>
      <c r="H175" s="18"/>
      <c r="I175" s="18"/>
      <c r="J175" s="37"/>
      <c r="K175" s="23">
        <v>0</v>
      </c>
      <c r="L175" s="23"/>
      <c r="M175" s="37"/>
      <c r="N175" s="18"/>
      <c r="O175" s="27"/>
      <c r="P175" s="23">
        <v>319.23</v>
      </c>
      <c r="Q175" s="58"/>
      <c r="R175" s="58"/>
    </row>
    <row r="176" spans="1:18" ht="12.75">
      <c r="A176" s="18"/>
      <c r="B176" s="21"/>
      <c r="C176" s="26"/>
      <c r="D176" s="21">
        <v>3299</v>
      </c>
      <c r="E176" s="39" t="s">
        <v>175</v>
      </c>
      <c r="F176" s="23"/>
      <c r="G176" s="18"/>
      <c r="H176" s="18"/>
      <c r="I176" s="18"/>
      <c r="J176" s="37"/>
      <c r="K176" s="23"/>
      <c r="L176" s="23"/>
      <c r="M176" s="37"/>
      <c r="N176" s="18"/>
      <c r="O176" s="27"/>
      <c r="P176" s="23">
        <v>12511.2</v>
      </c>
      <c r="Q176" s="58"/>
      <c r="R176" s="58"/>
    </row>
    <row r="177" spans="1:18" ht="12.75">
      <c r="A177" s="18" t="s">
        <v>92</v>
      </c>
      <c r="B177" s="21"/>
      <c r="C177" s="26"/>
      <c r="D177" s="21"/>
      <c r="E177" s="1"/>
      <c r="F177" s="27"/>
      <c r="G177" s="18"/>
      <c r="H177" s="18"/>
      <c r="I177" s="18"/>
      <c r="J177" s="37"/>
      <c r="K177" s="27"/>
      <c r="L177" s="27"/>
      <c r="M177" s="37"/>
      <c r="N177" s="18"/>
      <c r="O177" s="27"/>
      <c r="P177" s="27"/>
      <c r="Q177" s="58"/>
      <c r="R177" s="58"/>
    </row>
    <row r="178" spans="1:18" ht="12.75">
      <c r="A178" s="28" t="s">
        <v>5</v>
      </c>
      <c r="B178" s="21">
        <v>2406</v>
      </c>
      <c r="C178" s="26"/>
      <c r="D178" s="21"/>
      <c r="E178" s="26" t="s">
        <v>31</v>
      </c>
      <c r="F178" s="27"/>
      <c r="G178" s="28"/>
      <c r="H178" s="28"/>
      <c r="I178" s="28"/>
      <c r="J178" s="37">
        <f>L178-F178</f>
        <v>0</v>
      </c>
      <c r="K178" s="27"/>
      <c r="L178" s="27"/>
      <c r="M178" s="41"/>
      <c r="N178" s="18"/>
      <c r="O178" s="27"/>
      <c r="P178" s="27"/>
      <c r="Q178" s="58"/>
      <c r="R178" s="58"/>
    </row>
    <row r="179" spans="1:18" ht="12.75">
      <c r="A179" s="18" t="s">
        <v>8</v>
      </c>
      <c r="B179" s="21" t="s">
        <v>49</v>
      </c>
      <c r="C179" s="26"/>
      <c r="D179" s="21"/>
      <c r="E179" s="21" t="s">
        <v>47</v>
      </c>
      <c r="F179" s="23"/>
      <c r="G179" s="18"/>
      <c r="H179" s="18"/>
      <c r="I179" s="18"/>
      <c r="J179" s="37"/>
      <c r="K179" s="23"/>
      <c r="L179" s="23"/>
      <c r="M179" s="37"/>
      <c r="N179" s="18"/>
      <c r="O179" s="27"/>
      <c r="P179" s="27"/>
      <c r="Q179" s="58"/>
      <c r="R179" s="58"/>
    </row>
    <row r="180" spans="1:18" ht="12.75">
      <c r="A180" s="18" t="s">
        <v>54</v>
      </c>
      <c r="B180" s="21"/>
      <c r="C180" s="26"/>
      <c r="D180" s="21"/>
      <c r="E180" s="21" t="s">
        <v>30</v>
      </c>
      <c r="F180" s="27">
        <v>3639.79</v>
      </c>
      <c r="G180" s="24"/>
      <c r="H180" s="24"/>
      <c r="I180" s="24"/>
      <c r="J180" s="40"/>
      <c r="K180" s="27">
        <v>16265.38</v>
      </c>
      <c r="L180" s="27"/>
      <c r="M180" s="40"/>
      <c r="N180" s="24"/>
      <c r="O180" s="27"/>
      <c r="P180" s="27">
        <f>P186</f>
        <v>11450.83</v>
      </c>
      <c r="Q180" s="58">
        <v>0</v>
      </c>
      <c r="R180" s="58">
        <f>P180/K180*100</f>
        <v>70.40001524710766</v>
      </c>
    </row>
    <row r="181" spans="1:18" ht="12.75">
      <c r="A181" s="18"/>
      <c r="B181" s="21"/>
      <c r="C181" s="26"/>
      <c r="D181" s="21">
        <v>32</v>
      </c>
      <c r="E181" s="21" t="s">
        <v>44</v>
      </c>
      <c r="F181" s="23">
        <f>F182+F183</f>
        <v>2694.3599999999997</v>
      </c>
      <c r="G181" s="18"/>
      <c r="H181" s="18"/>
      <c r="I181" s="18"/>
      <c r="J181" s="37"/>
      <c r="K181" s="23"/>
      <c r="L181" s="23"/>
      <c r="M181" s="37"/>
      <c r="N181" s="18"/>
      <c r="O181" s="27"/>
      <c r="P181" s="23">
        <f>P182+P183</f>
        <v>0</v>
      </c>
      <c r="Q181" s="58"/>
      <c r="R181" s="58"/>
    </row>
    <row r="182" spans="1:18" ht="12.75">
      <c r="A182" s="18"/>
      <c r="B182" s="21"/>
      <c r="C182" s="26"/>
      <c r="D182" s="21">
        <v>3221</v>
      </c>
      <c r="E182" s="21" t="s">
        <v>98</v>
      </c>
      <c r="F182" s="23">
        <v>1914.61</v>
      </c>
      <c r="G182" s="18"/>
      <c r="H182" s="18"/>
      <c r="I182" s="18"/>
      <c r="J182" s="37"/>
      <c r="K182" s="23"/>
      <c r="L182" s="23"/>
      <c r="M182" s="37"/>
      <c r="N182" s="18"/>
      <c r="O182" s="27"/>
      <c r="P182" s="23">
        <v>0</v>
      </c>
      <c r="Q182" s="58"/>
      <c r="R182" s="58"/>
    </row>
    <row r="183" spans="1:18" ht="12.75">
      <c r="A183" s="18"/>
      <c r="B183" s="21"/>
      <c r="C183" s="26"/>
      <c r="D183" s="21">
        <v>3232</v>
      </c>
      <c r="E183" s="21" t="s">
        <v>117</v>
      </c>
      <c r="F183" s="23">
        <v>779.75</v>
      </c>
      <c r="G183" s="18"/>
      <c r="H183" s="18"/>
      <c r="I183" s="18"/>
      <c r="J183" s="37"/>
      <c r="K183" s="23"/>
      <c r="L183" s="23"/>
      <c r="M183" s="37"/>
      <c r="N183" s="18"/>
      <c r="O183" s="27"/>
      <c r="P183" s="23">
        <v>0</v>
      </c>
      <c r="Q183" s="58"/>
      <c r="R183" s="58"/>
    </row>
    <row r="184" spans="1:18" ht="12.75">
      <c r="A184" s="18"/>
      <c r="B184" s="21"/>
      <c r="C184" s="26"/>
      <c r="D184" s="21">
        <v>329</v>
      </c>
      <c r="E184" s="21" t="s">
        <v>151</v>
      </c>
      <c r="F184" s="23">
        <v>945.43</v>
      </c>
      <c r="G184" s="18"/>
      <c r="H184" s="18"/>
      <c r="I184" s="18"/>
      <c r="J184" s="37"/>
      <c r="K184" s="23"/>
      <c r="L184" s="23"/>
      <c r="M184" s="37"/>
      <c r="N184" s="18"/>
      <c r="O184" s="27"/>
      <c r="P184" s="23">
        <v>0</v>
      </c>
      <c r="Q184" s="58"/>
      <c r="R184" s="58"/>
    </row>
    <row r="185" spans="1:18" ht="12.75">
      <c r="A185" s="18"/>
      <c r="B185" s="21"/>
      <c r="C185" s="26"/>
      <c r="D185" s="21">
        <v>3299</v>
      </c>
      <c r="E185" s="21" t="s">
        <v>151</v>
      </c>
      <c r="F185" s="23">
        <v>945.43</v>
      </c>
      <c r="G185" s="18"/>
      <c r="H185" s="18"/>
      <c r="I185" s="18"/>
      <c r="J185" s="37"/>
      <c r="K185" s="23"/>
      <c r="L185" s="23"/>
      <c r="M185" s="37"/>
      <c r="N185" s="18"/>
      <c r="O185" s="27"/>
      <c r="P185" s="23">
        <v>0</v>
      </c>
      <c r="Q185" s="58"/>
      <c r="R185" s="58"/>
    </row>
    <row r="186" spans="1:18" ht="12.75">
      <c r="A186" s="18"/>
      <c r="B186" s="21"/>
      <c r="C186" s="26"/>
      <c r="D186" s="21">
        <v>42</v>
      </c>
      <c r="E186" s="21" t="s">
        <v>45</v>
      </c>
      <c r="F186" s="27">
        <f>SUM(F187)</f>
        <v>0</v>
      </c>
      <c r="G186" s="24"/>
      <c r="H186" s="24"/>
      <c r="I186" s="24"/>
      <c r="J186" s="40">
        <f>L186-F186</f>
        <v>0</v>
      </c>
      <c r="K186" s="27">
        <v>16265.38</v>
      </c>
      <c r="L186" s="27"/>
      <c r="M186" s="40">
        <v>1180</v>
      </c>
      <c r="N186" s="18"/>
      <c r="O186" s="27"/>
      <c r="P186" s="27">
        <f>P187</f>
        <v>11450.83</v>
      </c>
      <c r="Q186" s="58"/>
      <c r="R186" s="58">
        <f>P186/K186*100</f>
        <v>70.40001524710766</v>
      </c>
    </row>
    <row r="187" spans="1:18" ht="12.75">
      <c r="A187" s="18"/>
      <c r="B187" s="21"/>
      <c r="C187" s="26" t="s">
        <v>83</v>
      </c>
      <c r="D187" s="21">
        <v>422</v>
      </c>
      <c r="E187" s="21" t="s">
        <v>37</v>
      </c>
      <c r="F187" s="23"/>
      <c r="G187" s="28"/>
      <c r="H187" s="28"/>
      <c r="I187" s="28"/>
      <c r="J187" s="41">
        <f>L187-F187</f>
        <v>0</v>
      </c>
      <c r="K187" s="23"/>
      <c r="L187" s="23"/>
      <c r="M187" s="41"/>
      <c r="N187" s="18"/>
      <c r="O187" s="18"/>
      <c r="P187" s="18">
        <v>11450.83</v>
      </c>
      <c r="Q187" s="58"/>
      <c r="R187" s="58"/>
    </row>
    <row r="188" spans="1:18" ht="12.75">
      <c r="A188" s="18"/>
      <c r="B188" s="21"/>
      <c r="C188" s="26"/>
      <c r="D188" s="21"/>
      <c r="E188" s="21"/>
      <c r="F188" s="23"/>
      <c r="G188" s="18"/>
      <c r="H188" s="18"/>
      <c r="I188" s="18"/>
      <c r="J188" s="37"/>
      <c r="K188" s="23"/>
      <c r="L188" s="23"/>
      <c r="M188" s="37"/>
      <c r="N188" s="18"/>
      <c r="O188" s="18"/>
      <c r="P188" s="18"/>
      <c r="Q188" s="58"/>
      <c r="R188" s="58"/>
    </row>
    <row r="189" spans="1:18" ht="12.75">
      <c r="A189" s="18"/>
      <c r="B189" s="21"/>
      <c r="C189" s="26"/>
      <c r="D189" s="21"/>
      <c r="E189" s="21"/>
      <c r="F189" s="23"/>
      <c r="G189" s="18"/>
      <c r="H189" s="18"/>
      <c r="I189" s="18"/>
      <c r="J189" s="37"/>
      <c r="K189" s="23"/>
      <c r="L189" s="23"/>
      <c r="M189" s="37"/>
      <c r="N189" s="18"/>
      <c r="O189" s="18"/>
      <c r="P189" s="18"/>
      <c r="Q189" s="58"/>
      <c r="R189" s="58"/>
    </row>
    <row r="190" spans="1:18" ht="12.75">
      <c r="A190" s="18" t="s">
        <v>8</v>
      </c>
      <c r="B190" s="21" t="s">
        <v>36</v>
      </c>
      <c r="C190" s="26"/>
      <c r="D190" s="21"/>
      <c r="E190" s="21" t="s">
        <v>48</v>
      </c>
      <c r="F190" s="23"/>
      <c r="G190" s="18"/>
      <c r="H190" s="18"/>
      <c r="I190" s="18"/>
      <c r="J190" s="37"/>
      <c r="K190" s="23"/>
      <c r="L190" s="23"/>
      <c r="M190" s="37"/>
      <c r="N190" s="18"/>
      <c r="O190" s="18"/>
      <c r="P190" s="18"/>
      <c r="Q190" s="58"/>
      <c r="R190" s="58"/>
    </row>
    <row r="191" spans="1:18" ht="12.75">
      <c r="A191" s="18" t="s">
        <v>79</v>
      </c>
      <c r="B191" s="21"/>
      <c r="C191" s="26"/>
      <c r="D191" s="21"/>
      <c r="E191" s="21" t="s">
        <v>30</v>
      </c>
      <c r="F191" s="23"/>
      <c r="G191" s="18"/>
      <c r="H191" s="18"/>
      <c r="I191" s="18"/>
      <c r="J191" s="37"/>
      <c r="K191" s="23"/>
      <c r="L191" s="23"/>
      <c r="M191" s="37"/>
      <c r="N191" s="18"/>
      <c r="O191" s="18"/>
      <c r="P191" s="18"/>
      <c r="Q191" s="58"/>
      <c r="R191" s="58"/>
    </row>
    <row r="192" spans="1:18" ht="12.75">
      <c r="A192" s="18"/>
      <c r="B192" s="21"/>
      <c r="C192" s="26"/>
      <c r="D192" s="21">
        <v>42</v>
      </c>
      <c r="E192" s="21" t="s">
        <v>45</v>
      </c>
      <c r="F192" s="27">
        <f>SUM(F193)</f>
        <v>663.56</v>
      </c>
      <c r="G192" s="18"/>
      <c r="H192" s="18"/>
      <c r="I192" s="18"/>
      <c r="J192" s="37">
        <f>L192-F192</f>
        <v>-663.56</v>
      </c>
      <c r="K192" s="27">
        <v>420</v>
      </c>
      <c r="L192" s="27"/>
      <c r="M192" s="40">
        <v>2000</v>
      </c>
      <c r="P192" s="56">
        <f>P193</f>
        <v>420</v>
      </c>
      <c r="Q192" s="58">
        <v>100</v>
      </c>
      <c r="R192" s="58">
        <f>P192/K192*100</f>
        <v>100</v>
      </c>
    </row>
    <row r="193" spans="1:18" ht="12.75">
      <c r="A193" s="18"/>
      <c r="B193" s="21"/>
      <c r="C193" s="26" t="s">
        <v>99</v>
      </c>
      <c r="D193" s="21">
        <v>424</v>
      </c>
      <c r="E193" s="21" t="s">
        <v>38</v>
      </c>
      <c r="F193" s="23">
        <v>663.56</v>
      </c>
      <c r="G193" s="28"/>
      <c r="H193" s="28"/>
      <c r="I193" s="28"/>
      <c r="J193" s="41">
        <f>L193-F193</f>
        <v>-663.56</v>
      </c>
      <c r="K193" s="23">
        <v>0</v>
      </c>
      <c r="L193" s="23"/>
      <c r="M193" s="41"/>
      <c r="P193" s="55">
        <v>420</v>
      </c>
      <c r="Q193" s="58">
        <v>100</v>
      </c>
      <c r="R193" s="58"/>
    </row>
    <row r="194" spans="1:18" ht="12.75">
      <c r="A194" s="18"/>
      <c r="B194" s="21"/>
      <c r="C194" s="26"/>
      <c r="D194" s="21">
        <v>4241</v>
      </c>
      <c r="E194" s="21" t="s">
        <v>38</v>
      </c>
      <c r="F194" s="44">
        <v>663.56</v>
      </c>
      <c r="G194" s="28"/>
      <c r="H194" s="28"/>
      <c r="I194" s="28"/>
      <c r="J194" s="41"/>
      <c r="K194" s="44"/>
      <c r="L194" s="23"/>
      <c r="M194" s="41"/>
      <c r="P194" s="55">
        <v>420</v>
      </c>
      <c r="Q194" s="58">
        <v>100</v>
      </c>
      <c r="R194" s="58"/>
    </row>
    <row r="195" spans="1:18" ht="12.75">
      <c r="A195" s="18"/>
      <c r="B195" s="18"/>
      <c r="C195" s="18"/>
      <c r="D195" s="18"/>
      <c r="E195" s="36"/>
      <c r="F195" s="44"/>
      <c r="G195" s="18"/>
      <c r="H195" s="18"/>
      <c r="I195" s="18"/>
      <c r="J195" s="37"/>
      <c r="K195" s="44"/>
      <c r="L195" s="23"/>
      <c r="M195" s="37"/>
      <c r="P195" s="18"/>
      <c r="Q195" s="58"/>
      <c r="R195" s="58"/>
    </row>
    <row r="196" spans="1:18" ht="12.75">
      <c r="A196" s="12"/>
      <c r="B196" s="9"/>
      <c r="C196" s="9"/>
      <c r="D196" s="9"/>
      <c r="E196" s="13"/>
      <c r="F196" s="44"/>
      <c r="G196" s="9"/>
      <c r="H196" s="9"/>
      <c r="I196" s="9"/>
      <c r="J196" s="37"/>
      <c r="K196" s="44"/>
      <c r="L196" s="44"/>
      <c r="M196" s="48"/>
      <c r="P196" s="57"/>
      <c r="Q196" s="59"/>
      <c r="R196" s="58"/>
    </row>
    <row r="197" spans="1:18" ht="12.75">
      <c r="A197" s="11"/>
      <c r="B197" s="6"/>
      <c r="C197" s="6"/>
      <c r="D197" s="6"/>
      <c r="E197" s="7" t="s">
        <v>11</v>
      </c>
      <c r="F197" s="45">
        <v>1300708.69</v>
      </c>
      <c r="G197" s="6"/>
      <c r="H197" s="6"/>
      <c r="I197" s="6"/>
      <c r="J197" s="8" t="e">
        <f>SUM(#REF!+#REF!+#REF!+#REF!+#REF!+#REF!+#REF!+#REF!+#REF!+#REF!+#REF!+#REF!+#REF!+#REF!+#REF!+#REF!)</f>
        <v>#REF!</v>
      </c>
      <c r="K197" s="45">
        <f>K8+K38+K71+K91+K97+K103+K116+K125+K133+K144+K152+K157+K166+K171+K180</f>
        <v>1501469.1809999999</v>
      </c>
      <c r="L197" s="45"/>
      <c r="M197" s="45" t="e">
        <f>M8+M38+M71+M91+M97+M103+M116+M125+#REF!+M144+M166+M173+M186+M192</f>
        <v>#REF!</v>
      </c>
      <c r="N197" s="45" t="e">
        <f>N8+N38+N71+N91+N97+N103+N116+N125+#REF!+N144+N166+N173+N186+N192</f>
        <v>#REF!</v>
      </c>
      <c r="O197" s="45" t="e">
        <f>O8+O38+O71+O91+O97+O103+O116+O125+#REF!+O144+O166+O173+O186+O192</f>
        <v>#REF!</v>
      </c>
      <c r="P197" s="45">
        <f>P8+P38+P71+P97+P103+P125+P133+P144+P152+P157+P166+P171+P180+P192</f>
        <v>1444856.1899999995</v>
      </c>
      <c r="Q197" s="60">
        <f>P197/F197*100</f>
        <v>111.08222779690966</v>
      </c>
      <c r="R197" s="58">
        <f>P197/K197*100</f>
        <v>96.22949363753871</v>
      </c>
    </row>
    <row r="198" spans="1:18" ht="13.5" thickBot="1">
      <c r="A198" s="15"/>
      <c r="B198" s="16"/>
      <c r="C198" s="16"/>
      <c r="D198" s="16"/>
      <c r="E198" s="16"/>
      <c r="F198" s="46"/>
      <c r="G198" s="16"/>
      <c r="H198" s="16"/>
      <c r="I198" s="16"/>
      <c r="J198" s="37"/>
      <c r="K198" s="46"/>
      <c r="L198" s="47"/>
      <c r="M198" s="49"/>
      <c r="P198" s="54"/>
      <c r="Q198" s="61"/>
      <c r="R198" s="58"/>
    </row>
    <row r="199" spans="1:12" ht="13.5" thickTop="1">
      <c r="A199" s="6"/>
      <c r="B199" s="6"/>
      <c r="C199" s="6"/>
      <c r="D199" s="6"/>
      <c r="E199" s="6"/>
      <c r="F199" s="42"/>
      <c r="G199" s="6"/>
      <c r="H199" s="6"/>
      <c r="I199" s="6"/>
      <c r="J199" s="43"/>
      <c r="K199" s="6"/>
      <c r="L199" s="42"/>
    </row>
    <row r="200" spans="1:16" ht="12.75">
      <c r="A200" s="6"/>
      <c r="B200" s="6"/>
      <c r="C200" s="6"/>
      <c r="D200" s="6"/>
      <c r="E200" s="6"/>
      <c r="F200" s="42"/>
      <c r="G200" s="6"/>
      <c r="H200" s="6"/>
      <c r="I200" s="6"/>
      <c r="J200" s="43"/>
      <c r="K200" s="6"/>
      <c r="L200" s="42"/>
      <c r="P200" s="69"/>
    </row>
    <row r="201" ht="12.75">
      <c r="F201" s="3"/>
    </row>
    <row r="202" ht="12.75">
      <c r="F202" t="s">
        <v>32</v>
      </c>
    </row>
    <row r="203" ht="12.75">
      <c r="F203"/>
    </row>
    <row r="204" ht="12.75">
      <c r="F204" t="s">
        <v>33</v>
      </c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spans="6:15" ht="12.75">
      <c r="F217" s="3"/>
      <c r="M217" s="18"/>
      <c r="N217" s="18"/>
      <c r="O217" s="18"/>
    </row>
    <row r="218" spans="6:15" ht="12.75">
      <c r="F218" s="3"/>
      <c r="M218" s="18"/>
      <c r="N218" s="18"/>
      <c r="O218" s="18"/>
    </row>
    <row r="219" spans="6:15" ht="12.75">
      <c r="F219" s="3"/>
      <c r="M219" s="18"/>
      <c r="N219" s="18"/>
      <c r="O219" s="18"/>
    </row>
    <row r="220" spans="6:15" ht="12.75">
      <c r="F220" s="3"/>
      <c r="M220" s="18"/>
      <c r="N220" s="37"/>
      <c r="O220" s="37"/>
    </row>
    <row r="221" spans="6:15" ht="12.75">
      <c r="F221" s="3"/>
      <c r="M221" s="18"/>
      <c r="N221" s="37"/>
      <c r="O221" s="37"/>
    </row>
    <row r="222" spans="6:15" ht="12.75">
      <c r="F222" s="3"/>
      <c r="M222" s="18"/>
      <c r="N222" s="18"/>
      <c r="O222" s="18"/>
    </row>
    <row r="223" spans="6:15" ht="12.75">
      <c r="F223" s="3"/>
      <c r="M223" s="18"/>
      <c r="N223" s="27"/>
      <c r="O223" s="27"/>
    </row>
    <row r="224" spans="6:15" ht="12.75">
      <c r="F224" s="3"/>
      <c r="M224" s="18"/>
      <c r="N224" s="27"/>
      <c r="O224" s="27"/>
    </row>
    <row r="225" spans="6:15" ht="12.75">
      <c r="F225" s="3"/>
      <c r="M225" s="18"/>
      <c r="N225" s="27"/>
      <c r="O225" s="27"/>
    </row>
    <row r="226" spans="6:15" ht="12.75">
      <c r="F226" s="3"/>
      <c r="M226" s="18"/>
      <c r="N226" s="27"/>
      <c r="O226" s="27"/>
    </row>
    <row r="227" spans="6:15" ht="12.75">
      <c r="F227" s="3"/>
      <c r="M227" s="18"/>
      <c r="N227" s="27"/>
      <c r="O227" s="27"/>
    </row>
    <row r="228" spans="6:15" ht="12.75">
      <c r="F228" s="3"/>
      <c r="M228" s="18"/>
      <c r="N228" s="27"/>
      <c r="O228" s="27"/>
    </row>
    <row r="229" spans="6:15" ht="12.75">
      <c r="F229" s="3"/>
      <c r="M229" s="18"/>
      <c r="N229" s="27"/>
      <c r="O229" s="27"/>
    </row>
    <row r="230" spans="6:15" ht="12.75">
      <c r="F230" s="3"/>
      <c r="M230" s="18"/>
      <c r="N230" s="27"/>
      <c r="O230" s="27"/>
    </row>
    <row r="231" spans="6:15" ht="12.75">
      <c r="F231" s="3"/>
      <c r="M231" s="18"/>
      <c r="N231" s="40"/>
      <c r="O231" s="40"/>
    </row>
    <row r="232" spans="6:15" ht="12.75">
      <c r="F232" s="3"/>
      <c r="M232" s="28"/>
      <c r="N232" s="41"/>
      <c r="O232" s="41"/>
    </row>
    <row r="233" spans="6:15" ht="12.75">
      <c r="F233" s="3"/>
      <c r="M233" s="18"/>
      <c r="N233" s="40"/>
      <c r="O233" s="40"/>
    </row>
    <row r="234" spans="6:15" ht="12.75">
      <c r="F234" s="3"/>
      <c r="M234" s="28"/>
      <c r="N234" s="41"/>
      <c r="O234" s="41"/>
    </row>
    <row r="235" spans="6:15" ht="12.75">
      <c r="F235" s="3"/>
      <c r="M235" s="28"/>
      <c r="N235" s="41"/>
      <c r="O235" s="41"/>
    </row>
    <row r="236" spans="6:15" ht="12.75">
      <c r="F236" s="3"/>
      <c r="M236" s="28"/>
      <c r="N236" s="41"/>
      <c r="O236" s="41"/>
    </row>
    <row r="237" spans="6:15" ht="12.75">
      <c r="F237" s="3"/>
      <c r="M237" s="18"/>
      <c r="N237" s="40">
        <v>0</v>
      </c>
      <c r="O237" s="40">
        <v>0</v>
      </c>
    </row>
    <row r="238" spans="6:15" ht="12.75">
      <c r="F238" s="3"/>
      <c r="M238" s="18"/>
      <c r="N238" s="40"/>
      <c r="O238" s="40"/>
    </row>
    <row r="239" spans="6:15" ht="12.75">
      <c r="F239" s="3"/>
      <c r="M239" s="18"/>
      <c r="N239" s="40"/>
      <c r="O239" s="40"/>
    </row>
    <row r="240" spans="6:15" ht="12.75">
      <c r="F240" s="3"/>
      <c r="M240" s="18"/>
      <c r="N240" s="40"/>
      <c r="O240" s="40"/>
    </row>
    <row r="241" spans="6:15" ht="12.75">
      <c r="F241" s="3"/>
      <c r="M241" s="18"/>
      <c r="N241" s="40"/>
      <c r="O241" s="40"/>
    </row>
    <row r="242" spans="6:15" ht="12.75">
      <c r="F242" s="3"/>
      <c r="M242" s="18"/>
      <c r="N242" s="23">
        <v>9000</v>
      </c>
      <c r="O242" s="23">
        <v>9000</v>
      </c>
    </row>
    <row r="243" spans="6:15" ht="12.75">
      <c r="F243" s="3"/>
      <c r="M243" s="18"/>
      <c r="N243" s="40"/>
      <c r="O243" s="40"/>
    </row>
    <row r="244" spans="6:15" ht="12.75">
      <c r="F244" s="3"/>
      <c r="M244" s="28"/>
      <c r="N244" s="41"/>
      <c r="O244" s="41"/>
    </row>
    <row r="245" spans="6:15" ht="12.75">
      <c r="F245" s="3"/>
      <c r="M245" s="28"/>
      <c r="N245" s="41"/>
      <c r="O245" s="41"/>
    </row>
    <row r="246" spans="6:15" ht="12.75">
      <c r="F246" s="3"/>
      <c r="M246" s="28"/>
      <c r="N246" s="40">
        <v>9000</v>
      </c>
      <c r="O246" s="40">
        <v>9000</v>
      </c>
    </row>
    <row r="247" spans="6:15" ht="12.75">
      <c r="F247" s="3"/>
      <c r="M247" s="28"/>
      <c r="N247" s="40"/>
      <c r="O247" s="40"/>
    </row>
    <row r="248" spans="6:15" ht="12.75">
      <c r="F248" s="3"/>
      <c r="M248" s="28"/>
      <c r="N248" s="40"/>
      <c r="O248" s="40"/>
    </row>
    <row r="249" spans="6:15" ht="12.75">
      <c r="F249" s="3"/>
      <c r="M249" s="28"/>
      <c r="N249" s="41"/>
      <c r="O249" s="41"/>
    </row>
    <row r="250" spans="6:15" ht="12.75">
      <c r="F250" s="3"/>
      <c r="M250" s="28"/>
      <c r="N250" s="41"/>
      <c r="O250" s="41"/>
    </row>
    <row r="251" spans="6:15" ht="12.75">
      <c r="F251" s="3"/>
      <c r="M251" s="28"/>
      <c r="N251" s="41"/>
      <c r="O251" s="41"/>
    </row>
    <row r="252" spans="6:15" ht="12.75">
      <c r="F252" s="3"/>
      <c r="M252" s="18"/>
      <c r="N252" s="27"/>
      <c r="O252" s="27"/>
    </row>
    <row r="253" spans="6:15" ht="12.75">
      <c r="F253" s="3"/>
      <c r="M253" s="24"/>
      <c r="N253" s="27"/>
      <c r="O253" s="27"/>
    </row>
    <row r="254" spans="6:15" ht="12.75">
      <c r="F254" s="3"/>
      <c r="M254" s="18"/>
      <c r="N254" s="27"/>
      <c r="O254" s="27"/>
    </row>
    <row r="255" spans="6:15" ht="12.75">
      <c r="F255" s="3"/>
      <c r="M255" s="28"/>
      <c r="N255" s="41"/>
      <c r="O255" s="41"/>
    </row>
    <row r="256" spans="6:15" ht="12.75">
      <c r="F256" s="3"/>
      <c r="M256" s="28"/>
      <c r="N256" s="41"/>
      <c r="O256" s="41"/>
    </row>
    <row r="257" spans="6:15" ht="12.75">
      <c r="F257" s="3"/>
      <c r="M257" s="18"/>
      <c r="N257" s="40"/>
      <c r="O257" s="40"/>
    </row>
    <row r="258" spans="6:15" ht="12.75">
      <c r="F258" s="3"/>
      <c r="M258" s="18"/>
      <c r="N258" s="40"/>
      <c r="O258" s="40"/>
    </row>
    <row r="259" spans="6:15" ht="12.75">
      <c r="F259" s="3"/>
      <c r="M259" s="18"/>
      <c r="N259" s="40"/>
      <c r="O259" s="40"/>
    </row>
    <row r="260" spans="6:15" ht="12.75">
      <c r="F260" s="3"/>
      <c r="M260" s="18"/>
      <c r="N260" s="40"/>
      <c r="O260" s="40"/>
    </row>
    <row r="261" spans="6:15" ht="12.75">
      <c r="F261" s="3"/>
      <c r="M261" s="18"/>
      <c r="N261" s="41">
        <v>2000</v>
      </c>
      <c r="O261" s="41">
        <v>2000</v>
      </c>
    </row>
    <row r="262" spans="6:15" ht="12.75">
      <c r="F262" s="3"/>
      <c r="M262" s="18"/>
      <c r="N262" s="37"/>
      <c r="O262" s="37"/>
    </row>
    <row r="263" spans="6:15" ht="12.75">
      <c r="F263" s="3"/>
      <c r="M263" s="18"/>
      <c r="N263" s="18"/>
      <c r="O263" s="18"/>
    </row>
    <row r="264" spans="6:15" ht="12.75">
      <c r="F264" s="3"/>
      <c r="M264" s="18"/>
      <c r="N264" s="18"/>
      <c r="O264" s="18"/>
    </row>
    <row r="265" spans="6:15" ht="12.75">
      <c r="F265" s="3"/>
      <c r="M265" s="18"/>
      <c r="N265" s="40">
        <v>2000</v>
      </c>
      <c r="O265" s="40">
        <v>2000</v>
      </c>
    </row>
    <row r="266" spans="6:15" ht="12.75">
      <c r="F266" s="3"/>
      <c r="M266" s="18"/>
      <c r="N266" s="18"/>
      <c r="O266" s="18"/>
    </row>
    <row r="267" spans="6:15" ht="12.75">
      <c r="F267" s="3"/>
      <c r="M267" s="18"/>
      <c r="N267" s="18"/>
      <c r="O267" s="18"/>
    </row>
    <row r="268" spans="6:15" ht="12.75">
      <c r="F268" s="3"/>
      <c r="M268" s="18"/>
      <c r="N268" s="18"/>
      <c r="O268" s="18"/>
    </row>
    <row r="269" spans="6:15" ht="12.75">
      <c r="F269" s="3"/>
      <c r="M269" s="18"/>
      <c r="N269" s="18"/>
      <c r="O269" s="18"/>
    </row>
    <row r="270" spans="6:15" ht="12.75">
      <c r="F270" s="3"/>
      <c r="M270" s="18"/>
      <c r="N270" s="23">
        <v>10477</v>
      </c>
      <c r="O270" s="27"/>
    </row>
    <row r="271" spans="6:15" ht="12.75">
      <c r="F271" s="3"/>
      <c r="M271" s="24"/>
      <c r="N271" s="27"/>
      <c r="O271" s="27"/>
    </row>
    <row r="272" spans="6:15" ht="12.75">
      <c r="F272" s="3"/>
      <c r="M272" s="18"/>
      <c r="N272" s="27"/>
      <c r="O272" s="27"/>
    </row>
    <row r="273" spans="6:15" ht="12.75">
      <c r="F273" s="3"/>
      <c r="M273" s="18"/>
      <c r="N273" s="18"/>
      <c r="O273" s="18"/>
    </row>
    <row r="274" spans="6:15" ht="12.75">
      <c r="F274" s="3"/>
      <c r="M274" s="18"/>
      <c r="N274" s="18"/>
      <c r="O274" s="18"/>
    </row>
    <row r="275" spans="6:15" ht="12.75">
      <c r="F275" s="3"/>
      <c r="M275" s="18"/>
      <c r="N275" s="40">
        <v>10477</v>
      </c>
      <c r="O275" s="40"/>
    </row>
    <row r="276" spans="6:15" ht="12.75">
      <c r="F276" s="3"/>
      <c r="M276" s="18"/>
      <c r="N276" s="40"/>
      <c r="O276" s="40"/>
    </row>
    <row r="277" spans="6:15" ht="12.75">
      <c r="F277" s="3"/>
      <c r="M277" s="18"/>
      <c r="N277" s="40"/>
      <c r="O277" s="40"/>
    </row>
    <row r="278" spans="6:15" ht="12.75">
      <c r="F278" s="3"/>
      <c r="M278" s="18"/>
      <c r="N278" s="40"/>
      <c r="O278" s="40"/>
    </row>
    <row r="279" spans="6:15" ht="12.75">
      <c r="F279" s="3"/>
      <c r="M279" s="18"/>
      <c r="N279" s="40"/>
      <c r="O279" s="40"/>
    </row>
    <row r="280" spans="6:15" ht="12.75">
      <c r="F280" s="3"/>
      <c r="M280" s="18"/>
      <c r="N280" s="40"/>
      <c r="O280" s="40"/>
    </row>
    <row r="281" spans="6:15" ht="12.75">
      <c r="F281" s="3"/>
      <c r="M281" s="18"/>
      <c r="N281" s="18"/>
      <c r="O281" s="18"/>
    </row>
    <row r="282" spans="6:15" ht="12.75">
      <c r="F282" s="3"/>
      <c r="M282" s="18"/>
      <c r="N282" s="18"/>
      <c r="O282" s="18"/>
    </row>
    <row r="283" spans="6:15" ht="12.75">
      <c r="F283" s="3"/>
      <c r="M283" s="18"/>
      <c r="N283" s="18"/>
      <c r="O283" s="18"/>
    </row>
    <row r="284" spans="6:15" ht="12.75">
      <c r="F284" s="3"/>
      <c r="M284" s="18"/>
      <c r="N284" s="18"/>
      <c r="O284" s="18"/>
    </row>
    <row r="285" spans="6:15" ht="12.75">
      <c r="F285" s="3"/>
      <c r="M285" s="18"/>
      <c r="N285" s="18"/>
      <c r="O285" s="18"/>
    </row>
    <row r="286" spans="6:15" ht="12.75">
      <c r="F286" s="3"/>
      <c r="M286" s="18"/>
      <c r="N286" s="18"/>
      <c r="O286" s="18"/>
    </row>
    <row r="287" spans="6:15" ht="12.75">
      <c r="F287" s="3"/>
      <c r="M287" s="18"/>
      <c r="N287" s="18"/>
      <c r="O287" s="18"/>
    </row>
    <row r="288" spans="6:15" ht="12.75">
      <c r="F288" s="3"/>
      <c r="M288" s="18"/>
      <c r="N288" s="18"/>
      <c r="O288" s="18"/>
    </row>
    <row r="289" spans="6:15" ht="12.75">
      <c r="F289" s="3"/>
      <c r="M289" s="28"/>
      <c r="N289" s="40"/>
      <c r="O289" s="40"/>
    </row>
    <row r="290" spans="6:15" ht="12.75">
      <c r="F290" s="3"/>
      <c r="M290" s="18"/>
      <c r="N290" s="18"/>
      <c r="O290" s="18"/>
    </row>
    <row r="291" spans="6:15" ht="12.75">
      <c r="F291" s="3"/>
      <c r="M291" s="18"/>
      <c r="N291" s="18"/>
      <c r="O291" s="18"/>
    </row>
    <row r="292" spans="6:15" ht="12.75">
      <c r="F292" s="3"/>
      <c r="M292" s="18"/>
      <c r="N292" s="37"/>
      <c r="O292" s="37"/>
    </row>
    <row r="293" spans="6:15" ht="12.75">
      <c r="F293" s="3"/>
      <c r="M293" s="24"/>
      <c r="N293" s="40"/>
      <c r="O293" s="40"/>
    </row>
    <row r="294" spans="6:15" ht="12.75">
      <c r="F294" s="3"/>
      <c r="M294" s="18"/>
      <c r="N294" s="18"/>
      <c r="O294" s="18"/>
    </row>
    <row r="295" spans="6:15" ht="12.75">
      <c r="F295" s="3"/>
      <c r="M295" s="18"/>
      <c r="N295" s="37"/>
      <c r="O295" s="37"/>
    </row>
    <row r="296" spans="6:15" ht="12.75">
      <c r="F296" s="3"/>
      <c r="M296" s="18"/>
      <c r="N296" s="40"/>
      <c r="O296" s="40"/>
    </row>
    <row r="297" spans="6:15" ht="12.75">
      <c r="F297" s="3"/>
      <c r="M297" s="18"/>
      <c r="N297" s="37"/>
      <c r="O297" s="37"/>
    </row>
    <row r="298" spans="6:15" ht="12.75">
      <c r="F298" s="3"/>
      <c r="M298" s="18"/>
      <c r="N298" s="37"/>
      <c r="O298" s="37"/>
    </row>
    <row r="299" spans="6:15" ht="12.75">
      <c r="F299" s="3"/>
      <c r="M299" s="18"/>
      <c r="N299" s="37"/>
      <c r="O299" s="37"/>
    </row>
    <row r="300" spans="6:15" ht="12.75">
      <c r="F300" s="3"/>
      <c r="M300" s="18"/>
      <c r="N300" s="37"/>
      <c r="O300" s="37"/>
    </row>
    <row r="301" spans="6:15" ht="12.75">
      <c r="F301" s="3"/>
      <c r="M301" s="18"/>
      <c r="N301" s="37">
        <v>1300</v>
      </c>
      <c r="O301" s="37">
        <v>1300</v>
      </c>
    </row>
    <row r="302" spans="1:15" s="5" customFormat="1" ht="12.75">
      <c r="A302"/>
      <c r="B302"/>
      <c r="C302"/>
      <c r="D302"/>
      <c r="E302"/>
      <c r="F302" s="3"/>
      <c r="G302"/>
      <c r="H302"/>
      <c r="I302"/>
      <c r="J302"/>
      <c r="K302"/>
      <c r="L302"/>
      <c r="M302" s="24"/>
      <c r="N302" s="24"/>
      <c r="O302" s="24"/>
    </row>
    <row r="303" spans="1:15" s="5" customFormat="1" ht="12.75">
      <c r="A303"/>
      <c r="B303"/>
      <c r="C303"/>
      <c r="D303"/>
      <c r="E303"/>
      <c r="F303" s="3"/>
      <c r="G303"/>
      <c r="H303"/>
      <c r="I303"/>
      <c r="J303"/>
      <c r="K303"/>
      <c r="L303"/>
      <c r="M303" s="18"/>
      <c r="N303" s="18"/>
      <c r="O303" s="18"/>
    </row>
    <row r="304" spans="6:15" ht="12.75">
      <c r="F304" s="3"/>
      <c r="M304" s="18"/>
      <c r="N304" s="18"/>
      <c r="O304" s="18"/>
    </row>
    <row r="305" spans="6:15" ht="12.75">
      <c r="F305" s="3"/>
      <c r="M305" s="18"/>
      <c r="N305" s="27">
        <v>1300</v>
      </c>
      <c r="O305" s="27">
        <v>1300</v>
      </c>
    </row>
    <row r="306" spans="6:15" ht="12.75">
      <c r="F306" s="3"/>
      <c r="M306" s="18"/>
      <c r="N306" s="18"/>
      <c r="O306" s="18"/>
    </row>
    <row r="307" spans="6:15" ht="12.75">
      <c r="F307" s="3"/>
      <c r="M307" s="18"/>
      <c r="N307" s="37"/>
      <c r="O307" s="37"/>
    </row>
    <row r="308" spans="6:15" ht="12.75">
      <c r="F308" s="3"/>
      <c r="M308" s="18"/>
      <c r="N308" s="18"/>
      <c r="O308" s="18"/>
    </row>
    <row r="309" spans="6:15" ht="12.75">
      <c r="F309" s="3"/>
      <c r="M309" s="9"/>
      <c r="N309" s="9"/>
      <c r="O309" s="14"/>
    </row>
    <row r="310" spans="6:15" ht="12.75">
      <c r="F310" s="3"/>
      <c r="M310" s="6"/>
      <c r="N310" s="8" t="e">
        <f>SUM(#REF!+#REF!+#REF!+O190+#REF!+#REF!+#REF!+N223+N237+N246+N256+N265+N275+N284+N296+N305)</f>
        <v>#REF!</v>
      </c>
      <c r="O310" s="8" t="e">
        <f>SUM(#REF!+#REF!+#REF!+P190+#REF!+#REF!+#REF!+O223+O237+O246+O256+O265+O275+O284+O296+O305)</f>
        <v>#REF!</v>
      </c>
    </row>
    <row r="311" spans="6:15" ht="13.5" thickBot="1">
      <c r="F311" s="3"/>
      <c r="M311" s="16"/>
      <c r="N311" s="16"/>
      <c r="O311" s="17"/>
    </row>
    <row r="312" spans="6:17" ht="13.5" thickTop="1">
      <c r="F312" s="3"/>
      <c r="M312" s="6"/>
      <c r="N312" s="6"/>
      <c r="O312" s="6"/>
      <c r="P312" s="6"/>
      <c r="Q312" s="6"/>
    </row>
    <row r="313" spans="6:17" ht="12.75">
      <c r="F313" s="3"/>
      <c r="M313" s="6"/>
      <c r="N313" s="6"/>
      <c r="O313" s="6"/>
      <c r="P313" s="6"/>
      <c r="Q313" s="6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spans="1:19" s="5" customFormat="1" ht="12.75">
      <c r="A332"/>
      <c r="B332"/>
      <c r="C332"/>
      <c r="D332"/>
      <c r="E332"/>
      <c r="F332" s="3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ht="12.75">
      <c r="F333" s="3"/>
    </row>
    <row r="334" ht="12.75">
      <c r="F334" s="3"/>
    </row>
    <row r="335" spans="1:19" s="5" customFormat="1" ht="12.75">
      <c r="A335"/>
      <c r="B335"/>
      <c r="C335"/>
      <c r="D335"/>
      <c r="E335"/>
      <c r="F335" s="3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</sheetData>
  <sheetProtection/>
  <printOptions/>
  <pageMargins left="0.7" right="0.7" top="0.75" bottom="0.75" header="0.3" footer="0.3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Peruško Hajnc</dc:creator>
  <cp:keywords/>
  <dc:description/>
  <cp:lastModifiedBy>Korisnik</cp:lastModifiedBy>
  <cp:lastPrinted>2022-03-07T12:15:17Z</cp:lastPrinted>
  <dcterms:created xsi:type="dcterms:W3CDTF">2013-09-16T08:19:56Z</dcterms:created>
  <dcterms:modified xsi:type="dcterms:W3CDTF">2024-03-20T09:25:34Z</dcterms:modified>
  <cp:category/>
  <cp:version/>
  <cp:contentType/>
  <cp:contentStatus/>
</cp:coreProperties>
</file>